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MARIO\USB - CARD\PARCO ADDA SUD\2016\"/>
    </mc:Choice>
  </mc:AlternateContent>
  <bookViews>
    <workbookView xWindow="120" yWindow="255" windowWidth="11655" windowHeight="6570" tabRatio="800" activeTab="4"/>
  </bookViews>
  <sheets>
    <sheet name="Entrata" sheetId="8" r:id="rId1"/>
    <sheet name="Uscita" sheetId="7" r:id="rId2"/>
    <sheet name="Conto Economico  " sheetId="9" r:id="rId3"/>
    <sheet name="Conto del patrimonio (Passivo)" sheetId="10" r:id="rId4"/>
    <sheet name="Conto del patrimonio (Attivo)" sheetId="11" r:id="rId5"/>
  </sheets>
  <definedNames>
    <definedName name="_xlnm.Print_Area" localSheetId="4">'Conto del patrimonio (Attivo)'!#REF!</definedName>
    <definedName name="_xlnm.Print_Area" localSheetId="3">'Conto del patrimonio (Passivo)'!#REF!</definedName>
    <definedName name="_xlnm.Print_Area" localSheetId="2">'Conto Economico  '!#REF!</definedName>
    <definedName name="_xlnm.Print_Titles" localSheetId="4">'Conto del patrimonio (Attivo)'!#REF!</definedName>
  </definedNames>
  <calcPr calcId="152511"/>
</workbook>
</file>

<file path=xl/calcChain.xml><?xml version="1.0" encoding="utf-8"?>
<calcChain xmlns="http://schemas.openxmlformats.org/spreadsheetml/2006/main">
  <c r="E8" i="10" l="1"/>
  <c r="F8" i="10"/>
  <c r="G8" i="10"/>
  <c r="H8" i="10"/>
  <c r="D8" i="10"/>
  <c r="L52" i="11"/>
  <c r="M30" i="11"/>
  <c r="N30" i="11"/>
  <c r="O30" i="11"/>
  <c r="P30" i="11"/>
  <c r="L30" i="11"/>
  <c r="Q15" i="11"/>
  <c r="Q16" i="11"/>
  <c r="Q17" i="11"/>
  <c r="Q18" i="11"/>
  <c r="Q19" i="11"/>
  <c r="Q20" i="11"/>
  <c r="Q21" i="11"/>
  <c r="Q22" i="11"/>
  <c r="Q23" i="11"/>
  <c r="Q24" i="11"/>
  <c r="M25" i="11"/>
  <c r="N25" i="11"/>
  <c r="O25" i="11"/>
  <c r="P25" i="11"/>
  <c r="L25" i="11"/>
  <c r="M12" i="11"/>
  <c r="N12" i="11"/>
  <c r="O12" i="11"/>
  <c r="P12" i="11"/>
  <c r="L12" i="11"/>
  <c r="Q11" i="11"/>
  <c r="Q12" i="11" s="1"/>
  <c r="F89" i="9" l="1"/>
  <c r="E85" i="9"/>
  <c r="E78" i="9"/>
  <c r="F66" i="9"/>
  <c r="E58" i="9"/>
  <c r="E55" i="9"/>
  <c r="E52" i="9"/>
  <c r="E53" i="9" s="1"/>
  <c r="F60" i="9" s="1"/>
  <c r="E40" i="9"/>
  <c r="E39" i="9"/>
  <c r="E38" i="9"/>
  <c r="E37" i="9"/>
  <c r="E32" i="9"/>
  <c r="E31" i="9"/>
  <c r="E27" i="9"/>
  <c r="E25" i="9"/>
  <c r="E24" i="9"/>
  <c r="E19" i="9"/>
  <c r="E12" i="9"/>
  <c r="E8" i="9"/>
  <c r="E7" i="9"/>
  <c r="E6" i="9"/>
  <c r="F86" i="9" l="1"/>
  <c r="E20" i="9"/>
  <c r="E41" i="9"/>
  <c r="F43" i="9" l="1"/>
  <c r="F87" i="9" s="1"/>
  <c r="F92" i="9" s="1"/>
  <c r="I23" i="10" l="1"/>
  <c r="I25" i="10"/>
  <c r="I26" i="10"/>
  <c r="I28" i="10"/>
  <c r="I29" i="10"/>
  <c r="I30" i="10"/>
  <c r="H50" i="10"/>
  <c r="G50" i="10"/>
  <c r="F50" i="10"/>
  <c r="E50" i="10"/>
  <c r="D50" i="10"/>
  <c r="I49" i="10"/>
  <c r="I48" i="10"/>
  <c r="I44" i="10"/>
  <c r="H43" i="10"/>
  <c r="G43" i="10"/>
  <c r="F43" i="10"/>
  <c r="E43" i="10"/>
  <c r="D43" i="10"/>
  <c r="I42" i="10"/>
  <c r="I41" i="10"/>
  <c r="I40" i="10"/>
  <c r="I39" i="10"/>
  <c r="H38" i="10"/>
  <c r="G38" i="10"/>
  <c r="F38" i="10"/>
  <c r="E38" i="10"/>
  <c r="D38" i="10"/>
  <c r="I37" i="10"/>
  <c r="I36" i="10"/>
  <c r="I31" i="10"/>
  <c r="H27" i="10"/>
  <c r="G27" i="10"/>
  <c r="F27" i="10"/>
  <c r="E27" i="10"/>
  <c r="D27" i="10"/>
  <c r="H24" i="10"/>
  <c r="G24" i="10"/>
  <c r="G32" i="10" s="1"/>
  <c r="F24" i="10"/>
  <c r="E24" i="10"/>
  <c r="D24" i="10"/>
  <c r="I22" i="10"/>
  <c r="I15" i="10"/>
  <c r="H13" i="10"/>
  <c r="G13" i="10"/>
  <c r="F13" i="10"/>
  <c r="E13" i="10"/>
  <c r="D13" i="10"/>
  <c r="I12" i="10"/>
  <c r="I5" i="10"/>
  <c r="I8" i="10" s="1"/>
  <c r="I24" i="10" l="1"/>
  <c r="I13" i="10"/>
  <c r="I38" i="10"/>
  <c r="I43" i="10"/>
  <c r="F32" i="10"/>
  <c r="F45" i="10" s="1"/>
  <c r="I27" i="10"/>
  <c r="E32" i="10"/>
  <c r="E45" i="10" s="1"/>
  <c r="H32" i="10"/>
  <c r="H45" i="10" s="1"/>
  <c r="I50" i="10"/>
  <c r="D32" i="10"/>
  <c r="D45" i="10" s="1"/>
  <c r="G45" i="10"/>
  <c r="I21" i="10"/>
  <c r="I32" i="10" l="1"/>
  <c r="I45" i="10" s="1"/>
  <c r="X60" i="11" l="1"/>
  <c r="W60" i="11"/>
  <c r="W52" i="11"/>
  <c r="W39" i="11"/>
  <c r="U25" i="11"/>
  <c r="R70" i="11"/>
  <c r="V23" i="11"/>
  <c r="W23" i="11"/>
  <c r="V22" i="11"/>
  <c r="W22" i="11"/>
  <c r="Q43" i="11"/>
  <c r="Q45" i="11"/>
  <c r="Q44" i="11"/>
  <c r="Q48" i="11"/>
  <c r="N42" i="11"/>
  <c r="M42" i="11"/>
  <c r="S23" i="11"/>
  <c r="S22" i="11"/>
  <c r="N9" i="11"/>
  <c r="N32" i="11" s="1"/>
  <c r="L46" i="11"/>
  <c r="X22" i="11" l="1"/>
  <c r="X23" i="11"/>
  <c r="X77" i="11"/>
  <c r="W77" i="11"/>
  <c r="P77" i="11"/>
  <c r="O77" i="11"/>
  <c r="N77" i="11"/>
  <c r="M77" i="11"/>
  <c r="L77" i="11"/>
  <c r="Q74" i="11"/>
  <c r="X68" i="11"/>
  <c r="W68" i="11"/>
  <c r="P68" i="11"/>
  <c r="O68" i="11"/>
  <c r="N68" i="11"/>
  <c r="M68" i="11"/>
  <c r="L68" i="11"/>
  <c r="Q67" i="11"/>
  <c r="Q68" i="11" s="1"/>
  <c r="P60" i="11"/>
  <c r="O60" i="11"/>
  <c r="N60" i="11"/>
  <c r="M60" i="11"/>
  <c r="L60" i="11"/>
  <c r="Q59" i="11"/>
  <c r="Q58" i="11"/>
  <c r="Q60" i="11" s="1"/>
  <c r="Q52" i="11"/>
  <c r="P52" i="11"/>
  <c r="O52" i="11"/>
  <c r="N52" i="11"/>
  <c r="M52" i="11"/>
  <c r="Q49" i="11"/>
  <c r="Q47" i="11"/>
  <c r="X46" i="11"/>
  <c r="W46" i="11"/>
  <c r="P46" i="11"/>
  <c r="O46" i="11"/>
  <c r="N46" i="11"/>
  <c r="M46" i="11"/>
  <c r="X42" i="11"/>
  <c r="W42" i="11"/>
  <c r="P42" i="11"/>
  <c r="O42" i="11"/>
  <c r="L42" i="11"/>
  <c r="Q41" i="11"/>
  <c r="Q40" i="11"/>
  <c r="X39" i="11"/>
  <c r="P39" i="11"/>
  <c r="P50" i="11" s="1"/>
  <c r="O39" i="11"/>
  <c r="O50" i="11" s="1"/>
  <c r="N39" i="11"/>
  <c r="N50" i="11" s="1"/>
  <c r="M39" i="11"/>
  <c r="M50" i="11" s="1"/>
  <c r="L39" i="11"/>
  <c r="L50" i="11" s="1"/>
  <c r="P37" i="11"/>
  <c r="O37" i="11"/>
  <c r="N37" i="11"/>
  <c r="M37" i="11"/>
  <c r="L37" i="11"/>
  <c r="Q36" i="11"/>
  <c r="Q29" i="11"/>
  <c r="Q28" i="11"/>
  <c r="W24" i="11"/>
  <c r="V24" i="11"/>
  <c r="W21" i="11"/>
  <c r="V21" i="11"/>
  <c r="S21" i="11"/>
  <c r="W20" i="11"/>
  <c r="V20" i="11"/>
  <c r="S20" i="11"/>
  <c r="W19" i="11"/>
  <c r="V19" i="11"/>
  <c r="S19" i="11"/>
  <c r="W18" i="11"/>
  <c r="V18" i="11"/>
  <c r="W17" i="11"/>
  <c r="V17" i="11"/>
  <c r="W16" i="11"/>
  <c r="V16" i="11"/>
  <c r="S16" i="11"/>
  <c r="W15" i="11"/>
  <c r="V15" i="11"/>
  <c r="S15" i="11"/>
  <c r="W14" i="11"/>
  <c r="V14" i="11"/>
  <c r="Q14" i="11"/>
  <c r="Q25" i="11" s="1"/>
  <c r="W13" i="11"/>
  <c r="V13" i="11"/>
  <c r="X11" i="11"/>
  <c r="U9" i="11"/>
  <c r="T9" i="11"/>
  <c r="P9" i="11"/>
  <c r="P32" i="11" s="1"/>
  <c r="O9" i="11"/>
  <c r="O32" i="11" s="1"/>
  <c r="M9" i="11"/>
  <c r="M32" i="11" s="1"/>
  <c r="L9" i="11"/>
  <c r="L32" i="11" s="1"/>
  <c r="W8" i="11"/>
  <c r="V8" i="11"/>
  <c r="Q8" i="11"/>
  <c r="S8" i="11" s="1"/>
  <c r="W7" i="11"/>
  <c r="Q7" i="11"/>
  <c r="U32" i="11" l="1"/>
  <c r="U70" i="11" s="1"/>
  <c r="X50" i="11"/>
  <c r="X62" i="11" s="1"/>
  <c r="X24" i="11"/>
  <c r="V9" i="11"/>
  <c r="S14" i="11"/>
  <c r="W12" i="11"/>
  <c r="X18" i="11"/>
  <c r="X7" i="11"/>
  <c r="Q39" i="11"/>
  <c r="X17" i="11"/>
  <c r="W9" i="11"/>
  <c r="Q9" i="11"/>
  <c r="Q32" i="11" s="1"/>
  <c r="Q37" i="11"/>
  <c r="Q42" i="11"/>
  <c r="L62" i="11"/>
  <c r="P62" i="11"/>
  <c r="Q77" i="11"/>
  <c r="S24" i="11"/>
  <c r="S7" i="11"/>
  <c r="S9" i="11" s="1"/>
  <c r="W50" i="11"/>
  <c r="W62" i="11" s="1"/>
  <c r="S18" i="11"/>
  <c r="Q46" i="11"/>
  <c r="X14" i="11"/>
  <c r="X16" i="11"/>
  <c r="X20" i="11"/>
  <c r="Q27" i="11"/>
  <c r="Q30" i="11" s="1"/>
  <c r="M62" i="11"/>
  <c r="O62" i="11"/>
  <c r="N62" i="11"/>
  <c r="N70" i="11" s="1"/>
  <c r="S17" i="11"/>
  <c r="X8" i="11"/>
  <c r="X15" i="11"/>
  <c r="X19" i="11"/>
  <c r="X21" i="11"/>
  <c r="W25" i="11"/>
  <c r="Q50" i="11" l="1"/>
  <c r="Q62" i="11" s="1"/>
  <c r="W32" i="11"/>
  <c r="W70" i="11" s="1"/>
  <c r="S25" i="11"/>
  <c r="S32" i="11" s="1"/>
  <c r="S70" i="11" s="1"/>
  <c r="T25" i="11"/>
  <c r="P70" i="11"/>
  <c r="M70" i="11"/>
  <c r="X9" i="11"/>
  <c r="L70" i="11"/>
  <c r="V25" i="11" l="1"/>
  <c r="X25" i="11" s="1"/>
  <c r="X32" i="11" s="1"/>
  <c r="T32" i="11"/>
  <c r="T70" i="11" s="1"/>
  <c r="V32" i="11" l="1"/>
  <c r="V70" i="11" s="1"/>
  <c r="G53" i="7"/>
  <c r="G20" i="7"/>
  <c r="I51" i="7" l="1"/>
  <c r="H51" i="7"/>
  <c r="G51" i="7"/>
  <c r="F51" i="7"/>
  <c r="E51" i="7"/>
  <c r="I46" i="7"/>
  <c r="H46" i="7"/>
  <c r="G46" i="7"/>
  <c r="F46" i="7"/>
  <c r="E46" i="7"/>
  <c r="I42" i="7"/>
  <c r="H42" i="7"/>
  <c r="G42" i="7"/>
  <c r="F42" i="7"/>
  <c r="E42" i="7"/>
  <c r="H56" i="8"/>
  <c r="G56" i="8"/>
  <c r="F56" i="8"/>
  <c r="E56" i="8"/>
  <c r="D56" i="8"/>
  <c r="H51" i="8"/>
  <c r="G51" i="8"/>
  <c r="F51" i="8"/>
  <c r="E51" i="8"/>
  <c r="D51" i="8"/>
  <c r="H40" i="8"/>
  <c r="G40" i="8"/>
  <c r="F40" i="8"/>
  <c r="E40" i="8"/>
  <c r="D40" i="8"/>
  <c r="G35" i="7"/>
  <c r="H20" i="7"/>
  <c r="I20" i="7"/>
  <c r="I53" i="7" s="1"/>
  <c r="E20" i="7"/>
  <c r="G7" i="8"/>
  <c r="G15" i="8"/>
  <c r="G25" i="8"/>
  <c r="G33" i="8"/>
  <c r="G28" i="7"/>
  <c r="F35" i="7"/>
  <c r="H35" i="7"/>
  <c r="I35" i="7"/>
  <c r="F28" i="7"/>
  <c r="H28" i="7"/>
  <c r="H53" i="7" s="1"/>
  <c r="I28" i="7"/>
  <c r="F20" i="7"/>
  <c r="E35" i="7"/>
  <c r="E28" i="7"/>
  <c r="E47" i="8"/>
  <c r="F47" i="8"/>
  <c r="G47" i="8"/>
  <c r="H47" i="8"/>
  <c r="E33" i="8"/>
  <c r="F33" i="8"/>
  <c r="H33" i="8"/>
  <c r="D33" i="8"/>
  <c r="E25" i="8"/>
  <c r="F25" i="8"/>
  <c r="H25" i="8"/>
  <c r="E15" i="8"/>
  <c r="F15" i="8"/>
  <c r="H15" i="8"/>
  <c r="E7" i="8"/>
  <c r="F7" i="8"/>
  <c r="H7" i="8"/>
  <c r="D47" i="8"/>
  <c r="D25" i="8"/>
  <c r="D15" i="8"/>
  <c r="D7" i="8"/>
  <c r="F53" i="7" l="1"/>
  <c r="E53" i="7"/>
  <c r="F58" i="8"/>
  <c r="H58" i="8"/>
  <c r="G58" i="8"/>
  <c r="E58" i="8"/>
  <c r="D58" i="8"/>
  <c r="I7" i="8"/>
  <c r="I33" i="8"/>
  <c r="I58" i="8" l="1"/>
  <c r="X70" i="11"/>
  <c r="Y71" i="11" s="1"/>
  <c r="O70" i="11"/>
  <c r="Q70" i="11"/>
</calcChain>
</file>

<file path=xl/comments1.xml><?xml version="1.0" encoding="utf-8"?>
<comments xmlns="http://schemas.openxmlformats.org/spreadsheetml/2006/main">
  <authors>
    <author>Genio</author>
  </authors>
  <commentList>
    <comment ref="D13" authorId="0" shapeId="0">
      <text>
        <r>
          <rPr>
            <sz val="9"/>
            <color indexed="81"/>
            <rFont val="Tahoma"/>
            <family val="2"/>
          </rPr>
          <t>Abbattimento conferimenti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H13" authorId="0" shapeId="0">
      <text>
        <r>
          <rPr>
            <sz val="8"/>
            <color indexed="81"/>
            <rFont val="Tahoma"/>
            <family val="2"/>
          </rPr>
          <t>Abbattimento conferimenti che confluiscono in proeventi diversi del conto economico</t>
        </r>
      </text>
    </comment>
  </commentList>
</comments>
</file>

<file path=xl/sharedStrings.xml><?xml version="1.0" encoding="utf-8"?>
<sst xmlns="http://schemas.openxmlformats.org/spreadsheetml/2006/main" count="473" uniqueCount="337">
  <si>
    <t>Accertamenti finanziari di competenza</t>
  </si>
  <si>
    <t>Risconti passivi</t>
  </si>
  <si>
    <t>Proventi finanziari</t>
  </si>
  <si>
    <t>a</t>
  </si>
  <si>
    <t>Interessi su depositi, crediti, ecc.</t>
  </si>
  <si>
    <t>b</t>
  </si>
  <si>
    <t>Interessi su capitale conferito ad aziende speciali e partecipate</t>
  </si>
  <si>
    <t>c</t>
  </si>
  <si>
    <t>d</t>
  </si>
  <si>
    <t>Impegni finanziari di competenza</t>
  </si>
  <si>
    <t>Risconti attivi</t>
  </si>
  <si>
    <t>Personale</t>
  </si>
  <si>
    <t>Prestazioni di servizi</t>
  </si>
  <si>
    <t>Stato</t>
  </si>
  <si>
    <t>regione</t>
  </si>
  <si>
    <t>province e città metropolitane</t>
  </si>
  <si>
    <t>comuni ed unioni di comuni</t>
  </si>
  <si>
    <t>e</t>
  </si>
  <si>
    <t>Comunità montane</t>
  </si>
  <si>
    <t>f</t>
  </si>
  <si>
    <t>Aziende speciali e partecipate</t>
  </si>
  <si>
    <t>g</t>
  </si>
  <si>
    <t>Altri</t>
  </si>
  <si>
    <t>A)</t>
  </si>
  <si>
    <t>IMPORTI PARZIALI</t>
  </si>
  <si>
    <t>IMPORTI TOTALI</t>
  </si>
  <si>
    <t>IMPORTI COMPLESSIVI</t>
  </si>
  <si>
    <t>1)</t>
  </si>
  <si>
    <t>2)</t>
  </si>
  <si>
    <t>3)</t>
  </si>
  <si>
    <t>4)</t>
  </si>
  <si>
    <t>Proventi tributari</t>
  </si>
  <si>
    <t>Variazioni nelle rimanenze di prodotti in corso di lavorazione, etc (+/-)</t>
  </si>
  <si>
    <t>B)</t>
  </si>
  <si>
    <t>Acquisto di materie prime e/o beni di consumo</t>
  </si>
  <si>
    <t>Variazioni nelle rimanenze di materie prime e/o beni di consumo (+/-)</t>
  </si>
  <si>
    <t>C)</t>
  </si>
  <si>
    <t>D)</t>
  </si>
  <si>
    <t>Interessi attivi</t>
  </si>
  <si>
    <t>Interessi passivi</t>
  </si>
  <si>
    <t>E)</t>
  </si>
  <si>
    <t>PROVENTI ED ONERI STRAORDINARI</t>
  </si>
  <si>
    <t>Plusvalenze patrimoniali</t>
  </si>
  <si>
    <t>Minusvalenze patrimoniali</t>
  </si>
  <si>
    <t>Oneri straordinari</t>
  </si>
  <si>
    <t>Incrementi di immobilizzazioni per lavori interni</t>
  </si>
  <si>
    <t>PATRIMONIO NETTO</t>
  </si>
  <si>
    <t>CONSISTENZA INIZIALE</t>
  </si>
  <si>
    <t>VARIAZIONI DA C/FINANZIARIO</t>
  </si>
  <si>
    <t>+</t>
  </si>
  <si>
    <t>-</t>
  </si>
  <si>
    <t>VARIAZIONI DA ALTRE CAUSE</t>
  </si>
  <si>
    <t>CONSISTENZA FINALE</t>
  </si>
  <si>
    <t>I)</t>
  </si>
  <si>
    <t>II)</t>
  </si>
  <si>
    <t>TOTALE PATRIMONIO NETTO</t>
  </si>
  <si>
    <t>DEBITI</t>
  </si>
  <si>
    <t>Debiti di finanziamento</t>
  </si>
  <si>
    <t>III)</t>
  </si>
  <si>
    <t>IV)</t>
  </si>
  <si>
    <t>Altri debiti</t>
  </si>
  <si>
    <t>TOTALE DEBITI</t>
  </si>
  <si>
    <t>RATEI E RISCONTI</t>
  </si>
  <si>
    <t>Ratei passivi</t>
  </si>
  <si>
    <t>TOTALE RATEI E RISCONTI</t>
  </si>
  <si>
    <t>TOTALE DEL PASSIVO (A+B+C+D)</t>
  </si>
  <si>
    <t>CONTI D'ORDINE</t>
  </si>
  <si>
    <t>F)</t>
  </si>
  <si>
    <t>BENI DI TERZI</t>
  </si>
  <si>
    <t>TOTALE CONTI D'ORDINE</t>
  </si>
  <si>
    <t>IMMOBILIZZAZIONI</t>
  </si>
  <si>
    <t>IMMOBILIZZAZIONI IMMATERIALI</t>
  </si>
  <si>
    <t>IMMOBILIZZAZIONI MATERIALI</t>
  </si>
  <si>
    <t>TOTALE IMMOBILIZZAZIONI</t>
  </si>
  <si>
    <t>ATTIVO CIRCOLANTE</t>
  </si>
  <si>
    <t>RIMANENZE</t>
  </si>
  <si>
    <t>CREDITI</t>
  </si>
  <si>
    <t xml:space="preserve">Beni demaniali </t>
  </si>
  <si>
    <t>DISPONIBILITA' LIQUIDE</t>
  </si>
  <si>
    <t>TOTALE ATTIVO CIRCOLANTE</t>
  </si>
  <si>
    <t>Ratei attivi</t>
  </si>
  <si>
    <t>OPERE DA REALIZZARE</t>
  </si>
  <si>
    <t xml:space="preserve">                              CONTO ECONOMICO</t>
  </si>
  <si>
    <t>Riscosso a competenza</t>
  </si>
  <si>
    <t>Riscosso a residuo</t>
  </si>
  <si>
    <t>Minori entrate</t>
  </si>
  <si>
    <t>Maggiori entrate</t>
  </si>
  <si>
    <t>Pagato a competenza</t>
  </si>
  <si>
    <t>Pagato a residuo</t>
  </si>
  <si>
    <t>Economie</t>
  </si>
  <si>
    <t>Titolo</t>
  </si>
  <si>
    <t>Tipologia</t>
  </si>
  <si>
    <t>1</t>
  </si>
  <si>
    <t>101</t>
  </si>
  <si>
    <t>Imposte tasse e proventi assimilati</t>
  </si>
  <si>
    <t>9</t>
  </si>
  <si>
    <t>7</t>
  </si>
  <si>
    <t>3</t>
  </si>
  <si>
    <t>5</t>
  </si>
  <si>
    <t>102</t>
  </si>
  <si>
    <t>Compartecipazione di tributi</t>
  </si>
  <si>
    <t>301</t>
  </si>
  <si>
    <t>Fondi perequativi da Amministrazioni centrali</t>
  </si>
  <si>
    <t>302</t>
  </si>
  <si>
    <t>Fondi perequativi da Regione</t>
  </si>
  <si>
    <t>ENTRATE TRIBUTARIE - Titolo 1</t>
  </si>
  <si>
    <t>Totale Entrate tributarie - Titolo 1</t>
  </si>
  <si>
    <t>2</t>
  </si>
  <si>
    <t>Da Amministrazioni Pubbliche</t>
  </si>
  <si>
    <t>103</t>
  </si>
  <si>
    <t>Da Imprese</t>
  </si>
  <si>
    <t>Da da famiglie</t>
  </si>
  <si>
    <t>104</t>
  </si>
  <si>
    <t>Da Istituzioni Sociali Private</t>
  </si>
  <si>
    <t>105</t>
  </si>
  <si>
    <t>Da UE e Resto Mondo</t>
  </si>
  <si>
    <t>TRASFERIMENTI CORRENTI - Titolo 2</t>
  </si>
  <si>
    <t>Totale Trasferimento Correnti  - Titolo 2</t>
  </si>
  <si>
    <t>4</t>
  </si>
  <si>
    <t>100</t>
  </si>
  <si>
    <t>Vendita beni e proventi da gestione beni</t>
  </si>
  <si>
    <t>200</t>
  </si>
  <si>
    <t>Proventi derivanti da attività controllo e repressione illeciti</t>
  </si>
  <si>
    <t>300</t>
  </si>
  <si>
    <t>400</t>
  </si>
  <si>
    <t>Altte entrate da redditi di capitale</t>
  </si>
  <si>
    <t>500</t>
  </si>
  <si>
    <t>Rimborsi e altre entrate correnti</t>
  </si>
  <si>
    <t>Totale Entrate extratributarie - Titolo 3</t>
  </si>
  <si>
    <t>ENTRATE EXTRATRIBUTARIE - Titolo 3</t>
  </si>
  <si>
    <t>ENTRATE IN CONTO CAPITALE - Titolo 4</t>
  </si>
  <si>
    <t>Tributi in conto capitale</t>
  </si>
  <si>
    <t>Contributi agli investimenti</t>
  </si>
  <si>
    <t>Entrate da alienazione di beni materiali ed immateriali</t>
  </si>
  <si>
    <t>Altre entrate in conto capitale</t>
  </si>
  <si>
    <t>Totale Entrate in conto capitale - Titolo 4</t>
  </si>
  <si>
    <t>Alienazione di attività finanziarie</t>
  </si>
  <si>
    <t>Riscossione crediti a breve termine</t>
  </si>
  <si>
    <t>Riscossione crediti di medio - lungo termine</t>
  </si>
  <si>
    <t>Altre entrate per riduzione di attività finanziarie</t>
  </si>
  <si>
    <t>ENTRATE DA RIDUZIONE ATTIVITA' FINANZIARIE - Titolo 5</t>
  </si>
  <si>
    <t>Totale Entrate da riduzione attività finanziarie - Titolo 5</t>
  </si>
  <si>
    <t>6</t>
  </si>
  <si>
    <t>Emissione titoli obbligazionari</t>
  </si>
  <si>
    <t>Accensione prestiti a breve termine</t>
  </si>
  <si>
    <t>Accensione mutui  e altri finanziamenti a medio lungo termine</t>
  </si>
  <si>
    <t>Altre forme di indebitamento</t>
  </si>
  <si>
    <t>Anticipazioni da istituto/cassiere</t>
  </si>
  <si>
    <t>ACCENSIONE PRESTITI - Titolo 6</t>
  </si>
  <si>
    <t>Accensione prestiti - Titolo 6</t>
  </si>
  <si>
    <t>ANTICIPAZIONI DA ISTITUTO TESORIERE - Titolo 7</t>
  </si>
  <si>
    <t>Snticipazione da istituto tesoriere - Titolo 7</t>
  </si>
  <si>
    <t>ENTRATE PER CONTO TERZI E PARTITE DI GIRO</t>
  </si>
  <si>
    <t>Entrate per partite di giro</t>
  </si>
  <si>
    <t>Entrate per conto terzi</t>
  </si>
  <si>
    <t>Entrate per conto terzi e partite di giro - Titolo 9</t>
  </si>
  <si>
    <t>TOTALE ENTRATE</t>
  </si>
  <si>
    <t>Macroaggregato</t>
  </si>
  <si>
    <t>Altri trasferimenti in conto capitale</t>
  </si>
  <si>
    <t>SPESE CORRENTI - Titolo 1</t>
  </si>
  <si>
    <t>Totale Spese correnti - Titolo 1</t>
  </si>
  <si>
    <t>SPESE IN CONTO CAPITALE - Titolo 2</t>
  </si>
  <si>
    <t>Totale spese in conto capitale - Titolo 2</t>
  </si>
  <si>
    <t>SPESE PER INCREMENTO ATTIVITA' FINANZIARIE - Titolo 3</t>
  </si>
  <si>
    <t>Totale Spese per incremento attività finanziarie - Titolo 3</t>
  </si>
  <si>
    <t>RIMBORSO PRESTITI - Titolo 4</t>
  </si>
  <si>
    <t>Totale Rimborso prestiti - Titolo 4</t>
  </si>
  <si>
    <t>CHIUSURA ANTICIPAZIONI DA ISTITUTO TESORIERE - Titolo 5</t>
  </si>
  <si>
    <t>Totale chiusura anticipazioni da Istituto Tesoriere - Titolo 5</t>
  </si>
  <si>
    <t>SPESE PER CONTO TERZI E PARTITE DI GIRO - Titolo 7</t>
  </si>
  <si>
    <t>Totale Spese per conto terzi e partite di giro - Titolo 7</t>
  </si>
  <si>
    <t>TOTALE SPESE</t>
  </si>
  <si>
    <t>Proventi da fondi perequativi</t>
  </si>
  <si>
    <t>a)</t>
  </si>
  <si>
    <t>Proventi da trasferimenti correnti</t>
  </si>
  <si>
    <t>b)</t>
  </si>
  <si>
    <t>c)</t>
  </si>
  <si>
    <t>Proventi derivanti dalla gestione dei beni</t>
  </si>
  <si>
    <t>Ricavi della vendita di beni</t>
  </si>
  <si>
    <t>Altri ricavi e proventi diversi</t>
  </si>
  <si>
    <t>Utilizzo beni di terzi</t>
  </si>
  <si>
    <t>Trasferimenti e contributi</t>
  </si>
  <si>
    <t>Trasferimenti correnti</t>
  </si>
  <si>
    <t>Ammortamenti e svalutazioni</t>
  </si>
  <si>
    <t>Ammortamenti di immobilizzazioni immateriali</t>
  </si>
  <si>
    <t>Ammortamenti di immobilizzazioni materiali</t>
  </si>
  <si>
    <t>Altre svalutazioni delle immobilizzazioni</t>
  </si>
  <si>
    <t>d)</t>
  </si>
  <si>
    <t>Svalutazione dei crediti</t>
  </si>
  <si>
    <t>Accantonamenti per rischi</t>
  </si>
  <si>
    <t>Altri accantonamenti</t>
  </si>
  <si>
    <t>Oneri diversi di gestione</t>
  </si>
  <si>
    <t>da società partecipate</t>
  </si>
  <si>
    <t>da società controllate</t>
  </si>
  <si>
    <t>da altri soggetti</t>
  </si>
  <si>
    <t>Altri oneri finanziari</t>
  </si>
  <si>
    <t>PROVENTI E ONERI FINANZIARI</t>
  </si>
  <si>
    <t>Oneri finanziari</t>
  </si>
  <si>
    <t>Interessi ed altri oneri finanziari</t>
  </si>
  <si>
    <t>Totale oneri finanziari</t>
  </si>
  <si>
    <t>RETTIFICHE DI VALORE ATTIVITA' FINANZIARIE</t>
  </si>
  <si>
    <t>Rivalutazioni</t>
  </si>
  <si>
    <t>Svalutazioni</t>
  </si>
  <si>
    <t>Proventi straordinari</t>
  </si>
  <si>
    <t>Totale Proventi straordinari</t>
  </si>
  <si>
    <t>Totale Oneri straordinari</t>
  </si>
  <si>
    <t>RISULTATO PRIMA DELLE IMPOSTE DELLA GESTIONE (A-B+C+D+E)</t>
  </si>
  <si>
    <t>IMPOSTE</t>
  </si>
  <si>
    <t>Imposte</t>
  </si>
  <si>
    <t>Attrezzature n.a.c.</t>
  </si>
  <si>
    <t>Macchinari</t>
  </si>
  <si>
    <t>Macchine per ufficio</t>
  </si>
  <si>
    <t>Hardware - Server</t>
  </si>
  <si>
    <t>Hardware - Postazioni</t>
  </si>
  <si>
    <t>Hardware - n.a.c.</t>
  </si>
  <si>
    <t>Altri beni materiali</t>
  </si>
  <si>
    <t>Residuo definitivo</t>
  </si>
  <si>
    <t>Redditi da lavoro dipendente</t>
  </si>
  <si>
    <t>Imposte e tasse a carico dell'ente</t>
  </si>
  <si>
    <t>Acquisto beni e servizi</t>
  </si>
  <si>
    <t>Trasferimenti di tributi (solo Regioni)</t>
  </si>
  <si>
    <t>Fondi perequativi (solo Regioni)</t>
  </si>
  <si>
    <t>Altre spese pe redditi da capitale</t>
  </si>
  <si>
    <t>Rimborsi e poste correttive delle entrate</t>
  </si>
  <si>
    <t>Altre spese correnti</t>
  </si>
  <si>
    <t>Tributi in conto capitale a carico dell'ente</t>
  </si>
  <si>
    <t>Investimento fissi lordi e acquisto terreni</t>
  </si>
  <si>
    <t>Altre spese in conto capitale</t>
  </si>
  <si>
    <t>Acquisizioni di attività finanziarie</t>
  </si>
  <si>
    <t>Concessione crediti di breve termine</t>
  </si>
  <si>
    <t>Concessione crediti di medio lungo termine</t>
  </si>
  <si>
    <t>Altre spese per incremento attività finanziarie</t>
  </si>
  <si>
    <t>Rimborso titoli obbligazionari</t>
  </si>
  <si>
    <t>Rimborso prestiti a breve termine</t>
  </si>
  <si>
    <t>Rimborso mutui  e altri finanziamenti a medio lungo termine</t>
  </si>
  <si>
    <t>Rimborso Altre forme di indebitamento</t>
  </si>
  <si>
    <t>Rimborso anticipazioni da istituto/cassiere</t>
  </si>
  <si>
    <t>Spese per partite di giro</t>
  </si>
  <si>
    <t>Spese per conto terzi</t>
  </si>
  <si>
    <t>CONTO DEL PATRIMONIO ATTIVO (al lordo f.do amm.to)</t>
  </si>
  <si>
    <t>CONSISTENZA INIZIALE RICLASSIFICATO</t>
  </si>
  <si>
    <t>%Amm.to</t>
  </si>
  <si>
    <t>Amm.to</t>
  </si>
  <si>
    <t>Amm.to 
applicato</t>
  </si>
  <si>
    <t>Amm.to
 Iniziali</t>
  </si>
  <si>
    <t>Amm.to 
finale</t>
  </si>
  <si>
    <t>Consistenza
 iniziale netta</t>
  </si>
  <si>
    <t>Consistenza
 finale netta</t>
  </si>
  <si>
    <t>Software</t>
  </si>
  <si>
    <t>Altre opere immateriali</t>
  </si>
  <si>
    <t>Totale immobilizzazioni immateriali</t>
  </si>
  <si>
    <t>Totale  beni demaniali</t>
  </si>
  <si>
    <t>Altre immobilizzazioni materiali</t>
  </si>
  <si>
    <t>Terreni - altri terreni n.a.c.</t>
  </si>
  <si>
    <t>Fabbricati ad uso istituzionale</t>
  </si>
  <si>
    <t>Mezzi di trasporto</t>
  </si>
  <si>
    <t>Mobili e arredi</t>
  </si>
  <si>
    <t>Totale altre immobilizzazioni materiali</t>
  </si>
  <si>
    <t>IV</t>
  </si>
  <si>
    <t xml:space="preserve">     </t>
  </si>
  <si>
    <t>altre amministrazioni pubbliche</t>
  </si>
  <si>
    <t>altri soggetti</t>
  </si>
  <si>
    <t>Altri titoli</t>
  </si>
  <si>
    <t>Totale immobilizzazioni finanziarie</t>
  </si>
  <si>
    <t>Totale rimanenze</t>
  </si>
  <si>
    <t>Crediti di natura tributaria</t>
  </si>
  <si>
    <t>Altri crediti da tributi</t>
  </si>
  <si>
    <t>Crediti da Fondi perequativi</t>
  </si>
  <si>
    <t>Crediti per trasferimenti e contributi</t>
  </si>
  <si>
    <t>verso amministrazioni pubbliche</t>
  </si>
  <si>
    <t>verso altri soggetti</t>
  </si>
  <si>
    <t>Verso clienti ed utenti</t>
  </si>
  <si>
    <t xml:space="preserve">Altri crediti </t>
  </si>
  <si>
    <t>verso l'erario</t>
  </si>
  <si>
    <t>per attività svolta per c/terzi</t>
  </si>
  <si>
    <t>altri</t>
  </si>
  <si>
    <t>Totale crediti</t>
  </si>
  <si>
    <t>Attività finanziarie che non costituiscono immobilizzi</t>
  </si>
  <si>
    <t>Partecipazioni</t>
  </si>
  <si>
    <t>Totale Attività finanziarie che non costituiscono immobilizzi</t>
  </si>
  <si>
    <t>Conto di Tesoreria</t>
  </si>
  <si>
    <t>Istituto tesoriere</t>
  </si>
  <si>
    <t>presso Banca d'Italia</t>
  </si>
  <si>
    <t>Altri depositi bancari e postali</t>
  </si>
  <si>
    <t>Denaro e valori in cassa</t>
  </si>
  <si>
    <t>Altri conti presso la tesoreria statale intestati all'ente</t>
  </si>
  <si>
    <t>Totale Disponibilità liquide</t>
  </si>
  <si>
    <t>TOTALE DELL'ATTIVO</t>
  </si>
  <si>
    <t>I</t>
  </si>
  <si>
    <t>Fondo di dotazione</t>
  </si>
  <si>
    <t>II</t>
  </si>
  <si>
    <t>Riserve</t>
  </si>
  <si>
    <t>III</t>
  </si>
  <si>
    <t>Risultato economico dell'esercizio</t>
  </si>
  <si>
    <t>FONDI PER RISCHI ED ONERI</t>
  </si>
  <si>
    <t>TOTALE FONDI PER RISCHI ED ONERI</t>
  </si>
  <si>
    <t>TRATTAMENTO DI FINE RAPPORTO</t>
  </si>
  <si>
    <t>TOTALE TRATTAMENTO DI FINE RAPPORTO</t>
  </si>
  <si>
    <t>Debiti verso fornitori</t>
  </si>
  <si>
    <t>Acconti</t>
  </si>
  <si>
    <t>Debiti per trasferimenti e contributi</t>
  </si>
  <si>
    <t>e)</t>
  </si>
  <si>
    <t>tributari</t>
  </si>
  <si>
    <t>verso istituti di previdenza e sicurezza sociale</t>
  </si>
  <si>
    <t>RATEI E RISCONTI E CONTRIBUTI AGLI INVESTIMENTI</t>
  </si>
  <si>
    <t>da altre amministrazioni pubbliche</t>
  </si>
  <si>
    <t>Concessioni pluriennali</t>
  </si>
  <si>
    <t>Altri risconti passivi</t>
  </si>
  <si>
    <t>TOTALE RATEI E RISCONTI E CONTRIBUTI AGLI INVESTIMENTI</t>
  </si>
  <si>
    <t>Impegni su esercizi futuri</t>
  </si>
  <si>
    <t>Beni di terzi in uso</t>
  </si>
  <si>
    <t>A) PROVENTI DELLA GESTIONE</t>
  </si>
  <si>
    <t>Quota annuale di contributi agli investimenti</t>
  </si>
  <si>
    <t>Ricavi delle vendite e prestazioni e proventi da servizi pubblici</t>
  </si>
  <si>
    <t>Ricavi e proventi dalla prestazione di servizi</t>
  </si>
  <si>
    <t>Variazioni dei lavori in corso su ordinazione</t>
  </si>
  <si>
    <t>Totale componenti positivi della della gestione    (A)</t>
  </si>
  <si>
    <t>B) COMPONENTI NEGATIVI DELLA GESTIONE</t>
  </si>
  <si>
    <t>Contributi agli investimenti ed altre Amministrazioni pubbliche</t>
  </si>
  <si>
    <t>Contributi agli investimenti ed altri soggetti</t>
  </si>
  <si>
    <t>Totale componenti negativi della gestione (B)</t>
  </si>
  <si>
    <t>DIFFERENZA FRA COMP. POSITIVI E NEGATIVI DELLA GESTIONE   (A-B)</t>
  </si>
  <si>
    <t>Proventi da partecipazioni</t>
  </si>
  <si>
    <t>Altri proventi finanziari</t>
  </si>
  <si>
    <t xml:space="preserve">Totale proventi finanziari </t>
  </si>
  <si>
    <t>TOTALE PROVENTI ED ONERI FINANZIARI</t>
  </si>
  <si>
    <t xml:space="preserve">TOTALE RETTIFICHE DI VALORE ATTIVITA' FINANZIARIE </t>
  </si>
  <si>
    <t>Proventi da permessi di costruire</t>
  </si>
  <si>
    <t>Proventi da trasferimenti in conto capitale</t>
  </si>
  <si>
    <t>Sopravvenienze attive e insussistenze del passivo</t>
  </si>
  <si>
    <t>Altri proventi straordinari</t>
  </si>
  <si>
    <t>Trasferimenti in conto capitale</t>
  </si>
  <si>
    <t>Sopravvenienze passive e insussistenze dell'attivo</t>
  </si>
  <si>
    <t>Altri oneri straordinari</t>
  </si>
  <si>
    <t>TOTALE PROVENTI ED ONERI STRAORDINARI</t>
  </si>
  <si>
    <t xml:space="preserve">RISULTATO ECONOMICO DELL'ESERCIZIO </t>
  </si>
  <si>
    <t xml:space="preserve">Crediti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</si>
</sst>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  <numFmt numFmtId="165" formatCode="_-[$€-2]\ * #,##0.00_-;\-[$€-2]\ * #,##0.00_-;_-[$€-2]\ * &quot;-&quot;??_-"/>
    <numFmt numFmtId="166" formatCode="_-* #,##0.00_-;\-* #,##0.00_-;_-* &quot;&quot;_-;_-@_-"/>
    <numFmt numFmtId="167" formatCode="#,##0.00_ ;\-#,##0.00\ "/>
    <numFmt numFmtId="168" formatCode="#,##0_ ;\-#,##0\ "/>
    <numFmt numFmtId="169" formatCode="00"/>
    <numFmt numFmtId="170" formatCode="000"/>
  </numFmts>
  <fonts count="29" x14ac:knownFonts="1">
    <font>
      <sz val="10"/>
      <name val="Bookman Old Style"/>
    </font>
    <font>
      <sz val="10"/>
      <name val="Bookman Old Style"/>
      <family val="1"/>
    </font>
    <font>
      <sz val="8"/>
      <name val="Courier New"/>
      <family val="3"/>
    </font>
    <font>
      <b/>
      <sz val="8"/>
      <name val="Courier New"/>
      <family val="3"/>
    </font>
    <font>
      <b/>
      <u/>
      <sz val="8"/>
      <name val="Courier New"/>
      <family val="3"/>
    </font>
    <font>
      <u/>
      <sz val="8"/>
      <name val="Courier New"/>
      <family val="3"/>
    </font>
    <font>
      <sz val="9"/>
      <name val="Courier New"/>
      <family val="3"/>
    </font>
    <font>
      <sz val="14"/>
      <name val="Courier New"/>
      <family val="3"/>
    </font>
    <font>
      <u/>
      <sz val="9"/>
      <name val="Courier New"/>
      <family val="3"/>
    </font>
    <font>
      <b/>
      <sz val="9"/>
      <name val="Courier New"/>
      <family val="3"/>
    </font>
    <font>
      <b/>
      <u/>
      <sz val="14"/>
      <name val="Bookman Old Style"/>
      <family val="1"/>
    </font>
    <font>
      <sz val="9"/>
      <color indexed="81"/>
      <name val="Tahoma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name val="Courier New"/>
      <family val="3"/>
    </font>
    <font>
      <sz val="8"/>
      <name val="Bookman Old Style"/>
      <family val="1"/>
    </font>
    <font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Courier New"/>
      <family val="3"/>
    </font>
    <font>
      <b/>
      <sz val="16"/>
      <name val="Courier New"/>
      <family val="3"/>
    </font>
    <font>
      <sz val="8"/>
      <color indexed="12"/>
      <name val="Courier New"/>
      <family val="3"/>
    </font>
    <font>
      <b/>
      <sz val="8"/>
      <color indexed="12"/>
      <name val="Courier New"/>
      <family val="3"/>
    </font>
    <font>
      <i/>
      <sz val="8"/>
      <color indexed="12"/>
      <name val="Courier New"/>
      <family val="3"/>
    </font>
    <font>
      <b/>
      <i/>
      <sz val="8"/>
      <color indexed="12"/>
      <name val="Courier New"/>
      <family val="3"/>
    </font>
    <font>
      <sz val="7"/>
      <name val="Courier New"/>
      <family val="3"/>
    </font>
    <font>
      <b/>
      <sz val="7"/>
      <name val="Courier New"/>
      <family val="3"/>
    </font>
    <font>
      <b/>
      <u/>
      <sz val="9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57">
    <xf numFmtId="0" fontId="0" fillId="0" borderId="0" xfId="0"/>
    <xf numFmtId="0" fontId="2" fillId="0" borderId="0" xfId="0" applyFont="1" applyAlignment="1">
      <alignment vertical="center"/>
    </xf>
    <xf numFmtId="164" fontId="2" fillId="0" borderId="1" xfId="3" applyNumberFormat="1" applyFont="1" applyBorder="1" applyAlignment="1">
      <alignment horizontal="center" vertical="center" wrapText="1"/>
    </xf>
    <xf numFmtId="164" fontId="2" fillId="0" borderId="2" xfId="3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1" fontId="2" fillId="0" borderId="0" xfId="3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3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41" fontId="6" fillId="0" borderId="0" xfId="3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1" fontId="9" fillId="0" borderId="5" xfId="3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43" fontId="6" fillId="0" borderId="0" xfId="2" applyNumberFormat="1" applyFont="1" applyAlignment="1">
      <alignment horizontal="right" vertical="center"/>
    </xf>
    <xf numFmtId="43" fontId="9" fillId="0" borderId="5" xfId="2" applyNumberFormat="1" applyFont="1" applyBorder="1" applyAlignment="1">
      <alignment horizontal="center" vertical="center" wrapText="1"/>
    </xf>
    <xf numFmtId="164" fontId="2" fillId="0" borderId="5" xfId="3" applyNumberFormat="1" applyFont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43" fontId="6" fillId="0" borderId="0" xfId="3" applyNumberFormat="1" applyFont="1" applyAlignment="1">
      <alignment horizontal="right" vertical="center"/>
    </xf>
    <xf numFmtId="43" fontId="9" fillId="0" borderId="5" xfId="3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166" fontId="6" fillId="0" borderId="6" xfId="2" applyNumberFormat="1" applyFont="1" applyBorder="1" applyAlignment="1">
      <alignment vertical="center"/>
    </xf>
    <xf numFmtId="166" fontId="6" fillId="0" borderId="6" xfId="3" applyNumberFormat="1" applyFont="1" applyBorder="1" applyAlignment="1">
      <alignment vertical="center"/>
    </xf>
    <xf numFmtId="166" fontId="9" fillId="0" borderId="6" xfId="2" applyNumberFormat="1" applyFont="1" applyBorder="1" applyAlignment="1">
      <alignment vertical="center"/>
    </xf>
    <xf numFmtId="166" fontId="9" fillId="0" borderId="10" xfId="3" applyNumberFormat="1" applyFont="1" applyBorder="1" applyAlignment="1">
      <alignment vertical="center"/>
    </xf>
    <xf numFmtId="166" fontId="9" fillId="0" borderId="6" xfId="3" applyNumberFormat="1" applyFont="1" applyBorder="1" applyAlignment="1">
      <alignment vertical="center"/>
    </xf>
    <xf numFmtId="166" fontId="6" fillId="0" borderId="10" xfId="3" applyNumberFormat="1" applyFont="1" applyBorder="1" applyAlignment="1">
      <alignment vertical="center"/>
    </xf>
    <xf numFmtId="166" fontId="9" fillId="0" borderId="10" xfId="2" applyNumberFormat="1" applyFont="1" applyBorder="1" applyAlignment="1">
      <alignment vertical="center"/>
    </xf>
    <xf numFmtId="43" fontId="2" fillId="0" borderId="0" xfId="2" applyFont="1" applyAlignment="1">
      <alignment vertical="center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41" fontId="14" fillId="0" borderId="0" xfId="3" applyFont="1" applyAlignment="1" applyProtection="1">
      <alignment vertical="center"/>
      <protection locked="0"/>
    </xf>
    <xf numFmtId="3" fontId="14" fillId="0" borderId="0" xfId="0" applyNumberFormat="1" applyFont="1" applyAlignment="1" applyProtection="1">
      <alignment vertical="center"/>
      <protection locked="0"/>
    </xf>
    <xf numFmtId="3" fontId="14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horizontal="center" vertical="center"/>
    </xf>
    <xf numFmtId="167" fontId="2" fillId="0" borderId="6" xfId="3" applyNumberFormat="1" applyFont="1" applyBorder="1" applyAlignment="1">
      <alignment horizontal="right" vertical="center"/>
    </xf>
    <xf numFmtId="4" fontId="2" fillId="0" borderId="6" xfId="3" applyNumberFormat="1" applyFont="1" applyBorder="1" applyAlignment="1">
      <alignment horizontal="right" vertical="center"/>
    </xf>
    <xf numFmtId="4" fontId="2" fillId="0" borderId="6" xfId="3" applyNumberFormat="1" applyFont="1" applyBorder="1" applyAlignment="1">
      <alignment vertical="center"/>
    </xf>
    <xf numFmtId="4" fontId="3" fillId="0" borderId="8" xfId="3" applyNumberFormat="1" applyFont="1" applyBorder="1" applyAlignment="1">
      <alignment vertical="center"/>
    </xf>
    <xf numFmtId="4" fontId="2" fillId="0" borderId="9" xfId="3" applyNumberFormat="1" applyFont="1" applyBorder="1" applyAlignment="1">
      <alignment vertical="center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3" fontId="14" fillId="0" borderId="0" xfId="0" applyNumberFormat="1" applyFont="1" applyAlignment="1" applyProtection="1">
      <alignment horizontal="center" vertical="center"/>
    </xf>
    <xf numFmtId="0" fontId="15" fillId="0" borderId="0" xfId="0" applyFont="1" applyProtection="1">
      <protection locked="0"/>
    </xf>
    <xf numFmtId="0" fontId="2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7" fillId="0" borderId="0" xfId="0" applyNumberFormat="1" applyFont="1" applyProtection="1">
      <protection locked="0"/>
    </xf>
    <xf numFmtId="4" fontId="18" fillId="0" borderId="0" xfId="0" applyNumberFormat="1" applyFont="1" applyProtection="1">
      <protection locked="0"/>
    </xf>
    <xf numFmtId="4" fontId="18" fillId="0" borderId="0" xfId="3" applyNumberFormat="1" applyFont="1" applyAlignment="1" applyProtection="1">
      <alignment vertical="center"/>
      <protection locked="0"/>
    </xf>
    <xf numFmtId="4" fontId="19" fillId="0" borderId="0" xfId="0" applyNumberFormat="1" applyFont="1" applyProtection="1">
      <protection locked="0"/>
    </xf>
    <xf numFmtId="4" fontId="12" fillId="0" borderId="0" xfId="0" applyNumberFormat="1" applyFont="1" applyProtection="1">
      <protection locked="0"/>
    </xf>
    <xf numFmtId="0" fontId="2" fillId="0" borderId="13" xfId="0" applyFont="1" applyBorder="1" applyAlignment="1">
      <alignment vertical="center"/>
    </xf>
    <xf numFmtId="41" fontId="3" fillId="0" borderId="13" xfId="3" applyFont="1" applyBorder="1" applyAlignment="1">
      <alignment vertical="center"/>
    </xf>
    <xf numFmtId="164" fontId="2" fillId="0" borderId="13" xfId="3" applyNumberFormat="1" applyFont="1" applyBorder="1" applyAlignment="1">
      <alignment horizontal="center" vertical="center" wrapText="1"/>
    </xf>
    <xf numFmtId="43" fontId="2" fillId="0" borderId="13" xfId="2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2" fillId="0" borderId="13" xfId="3" applyNumberFormat="1" applyFont="1" applyBorder="1" applyAlignment="1">
      <alignment vertical="center"/>
    </xf>
    <xf numFmtId="164" fontId="2" fillId="0" borderId="13" xfId="3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41" fontId="4" fillId="0" borderId="13" xfId="3" applyFont="1" applyBorder="1" applyAlignment="1">
      <alignment vertical="center"/>
    </xf>
    <xf numFmtId="166" fontId="2" fillId="0" borderId="13" xfId="3" applyNumberFormat="1" applyFont="1" applyFill="1" applyBorder="1" applyAlignment="1">
      <alignment horizontal="right" vertical="center"/>
    </xf>
    <xf numFmtId="4" fontId="2" fillId="0" borderId="13" xfId="0" applyNumberFormat="1" applyFont="1" applyBorder="1" applyAlignment="1">
      <alignment vertical="center"/>
    </xf>
    <xf numFmtId="41" fontId="2" fillId="0" borderId="13" xfId="3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right" vertical="center"/>
    </xf>
    <xf numFmtId="41" fontId="5" fillId="0" borderId="13" xfId="3" applyFont="1" applyBorder="1" applyAlignment="1">
      <alignment vertical="center"/>
    </xf>
    <xf numFmtId="4" fontId="2" fillId="0" borderId="13" xfId="3" applyNumberFormat="1" applyFont="1" applyBorder="1" applyAlignment="1">
      <alignment horizontal="right" vertical="center"/>
    </xf>
    <xf numFmtId="43" fontId="2" fillId="0" borderId="13" xfId="0" applyNumberFormat="1" applyFont="1" applyBorder="1" applyAlignment="1">
      <alignment vertical="center"/>
    </xf>
    <xf numFmtId="43" fontId="3" fillId="0" borderId="13" xfId="0" applyNumberFormat="1" applyFont="1" applyBorder="1" applyAlignment="1">
      <alignment vertical="center"/>
    </xf>
    <xf numFmtId="4" fontId="2" fillId="0" borderId="13" xfId="3" applyNumberFormat="1" applyFont="1" applyFill="1" applyBorder="1" applyAlignment="1">
      <alignment vertical="center"/>
    </xf>
    <xf numFmtId="4" fontId="20" fillId="0" borderId="13" xfId="3" applyNumberFormat="1" applyFont="1" applyBorder="1" applyAlignment="1">
      <alignment horizontal="right" vertical="center"/>
    </xf>
    <xf numFmtId="4" fontId="2" fillId="0" borderId="13" xfId="3" applyNumberFormat="1" applyFont="1" applyBorder="1" applyAlignment="1">
      <alignment vertical="center"/>
    </xf>
    <xf numFmtId="167" fontId="20" fillId="0" borderId="13" xfId="3" applyNumberFormat="1" applyFont="1" applyFill="1" applyBorder="1" applyAlignment="1">
      <alignment horizontal="right" vertical="center"/>
    </xf>
    <xf numFmtId="167" fontId="20" fillId="0" borderId="13" xfId="3" applyNumberFormat="1" applyFont="1" applyBorder="1" applyAlignment="1">
      <alignment horizontal="right" vertical="center"/>
    </xf>
    <xf numFmtId="167" fontId="2" fillId="0" borderId="13" xfId="3" applyNumberFormat="1" applyFont="1" applyBorder="1" applyAlignment="1">
      <alignment horizontal="right" vertical="center"/>
    </xf>
    <xf numFmtId="164" fontId="2" fillId="0" borderId="13" xfId="3" applyNumberFormat="1" applyFont="1" applyFill="1" applyBorder="1" applyAlignment="1">
      <alignment vertical="center"/>
    </xf>
    <xf numFmtId="0" fontId="22" fillId="0" borderId="13" xfId="0" applyFont="1" applyBorder="1" applyAlignment="1">
      <alignment vertical="center"/>
    </xf>
    <xf numFmtId="41" fontId="23" fillId="0" borderId="13" xfId="3" applyFont="1" applyBorder="1" applyAlignment="1">
      <alignment horizontal="right" vertical="center"/>
    </xf>
    <xf numFmtId="166" fontId="23" fillId="0" borderId="13" xfId="3" applyNumberFormat="1" applyFont="1" applyBorder="1" applyAlignment="1">
      <alignment horizontal="right" vertical="center"/>
    </xf>
    <xf numFmtId="166" fontId="2" fillId="0" borderId="13" xfId="3" applyNumberFormat="1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4" fontId="22" fillId="0" borderId="13" xfId="3" applyNumberFormat="1" applyFont="1" applyBorder="1" applyAlignment="1">
      <alignment vertical="center"/>
    </xf>
    <xf numFmtId="4" fontId="23" fillId="0" borderId="13" xfId="3" applyNumberFormat="1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13" xfId="0" applyFont="1" applyBorder="1" applyAlignment="1">
      <alignment horizontal="right" vertical="center"/>
    </xf>
    <xf numFmtId="41" fontId="25" fillId="0" borderId="13" xfId="3" applyFont="1" applyBorder="1" applyAlignment="1">
      <alignment horizontal="right" vertical="center"/>
    </xf>
    <xf numFmtId="4" fontId="24" fillId="0" borderId="13" xfId="3" applyNumberFormat="1" applyFont="1" applyBorder="1" applyAlignment="1">
      <alignment horizontal="right" vertical="center"/>
    </xf>
    <xf numFmtId="41" fontId="3" fillId="0" borderId="13" xfId="3" applyFont="1" applyBorder="1" applyAlignment="1">
      <alignment horizontal="right" vertical="center"/>
    </xf>
    <xf numFmtId="4" fontId="2" fillId="0" borderId="13" xfId="3" applyNumberFormat="1" applyFont="1" applyFill="1" applyBorder="1" applyAlignment="1">
      <alignment horizontal="right" vertical="center"/>
    </xf>
    <xf numFmtId="43" fontId="26" fillId="0" borderId="13" xfId="2" applyFont="1" applyBorder="1" applyAlignment="1">
      <alignment vertical="center"/>
    </xf>
    <xf numFmtId="0" fontId="26" fillId="0" borderId="13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4" fontId="26" fillId="0" borderId="13" xfId="0" applyNumberFormat="1" applyFont="1" applyBorder="1" applyAlignment="1">
      <alignment vertical="center"/>
    </xf>
    <xf numFmtId="167" fontId="2" fillId="0" borderId="13" xfId="3" applyNumberFormat="1" applyFont="1" applyFill="1" applyBorder="1" applyAlignment="1">
      <alignment horizontal="right" vertical="center"/>
    </xf>
    <xf numFmtId="41" fontId="22" fillId="0" borderId="13" xfId="3" applyFont="1" applyBorder="1" applyAlignment="1">
      <alignment horizontal="right" vertical="center"/>
    </xf>
    <xf numFmtId="167" fontId="23" fillId="0" borderId="13" xfId="3" applyNumberFormat="1" applyFont="1" applyBorder="1" applyAlignment="1">
      <alignment horizontal="right" vertical="center"/>
    </xf>
    <xf numFmtId="43" fontId="22" fillId="0" borderId="13" xfId="2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4" fontId="22" fillId="0" borderId="13" xfId="0" applyNumberFormat="1" applyFont="1" applyBorder="1" applyAlignment="1">
      <alignment vertical="center"/>
    </xf>
    <xf numFmtId="41" fontId="2" fillId="2" borderId="13" xfId="3" applyFont="1" applyFill="1" applyBorder="1" applyAlignment="1">
      <alignment vertical="center"/>
    </xf>
    <xf numFmtId="166" fontId="3" fillId="2" borderId="13" xfId="3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vertical="center"/>
    </xf>
    <xf numFmtId="41" fontId="2" fillId="0" borderId="13" xfId="3" applyFont="1" applyFill="1" applyBorder="1" applyAlignment="1">
      <alignment vertical="center"/>
    </xf>
    <xf numFmtId="167" fontId="3" fillId="0" borderId="13" xfId="3" applyNumberFormat="1" applyFont="1" applyBorder="1" applyAlignment="1">
      <alignment horizontal="right" vertical="center"/>
    </xf>
    <xf numFmtId="0" fontId="26" fillId="4" borderId="13" xfId="0" applyFont="1" applyFill="1" applyBorder="1" applyAlignment="1">
      <alignment vertical="center"/>
    </xf>
    <xf numFmtId="0" fontId="26" fillId="4" borderId="13" xfId="0" applyFont="1" applyFill="1" applyBorder="1" applyAlignment="1">
      <alignment horizontal="right" vertical="center"/>
    </xf>
    <xf numFmtId="41" fontId="26" fillId="4" borderId="13" xfId="3" applyFont="1" applyFill="1" applyBorder="1" applyAlignment="1">
      <alignment vertical="center"/>
    </xf>
    <xf numFmtId="167" fontId="26" fillId="4" borderId="13" xfId="3" applyNumberFormat="1" applyFont="1" applyFill="1" applyBorder="1" applyAlignment="1">
      <alignment horizontal="right" vertical="center"/>
    </xf>
    <xf numFmtId="43" fontId="26" fillId="0" borderId="13" xfId="2" applyFont="1" applyFill="1" applyBorder="1" applyAlignment="1">
      <alignment vertical="center"/>
    </xf>
    <xf numFmtId="0" fontId="26" fillId="0" borderId="13" xfId="0" applyFont="1" applyFill="1" applyBorder="1" applyAlignment="1">
      <alignment vertical="center"/>
    </xf>
    <xf numFmtId="0" fontId="27" fillId="0" borderId="13" xfId="0" applyFont="1" applyFill="1" applyBorder="1" applyAlignment="1">
      <alignment vertical="center"/>
    </xf>
    <xf numFmtId="4" fontId="26" fillId="0" borderId="13" xfId="0" applyNumberFormat="1" applyFont="1" applyFill="1" applyBorder="1" applyAlignment="1">
      <alignment vertical="center"/>
    </xf>
    <xf numFmtId="4" fontId="26" fillId="4" borderId="13" xfId="3" applyNumberFormat="1" applyFont="1" applyFill="1" applyBorder="1" applyAlignment="1">
      <alignment horizontal="right" vertical="center"/>
    </xf>
    <xf numFmtId="167" fontId="22" fillId="0" borderId="13" xfId="3" applyNumberFormat="1" applyFont="1" applyBorder="1" applyAlignment="1">
      <alignment horizontal="right" vertical="center"/>
    </xf>
    <xf numFmtId="4" fontId="23" fillId="0" borderId="13" xfId="3" applyNumberFormat="1" applyFont="1" applyBorder="1" applyAlignment="1">
      <alignment horizontal="right" vertical="center"/>
    </xf>
    <xf numFmtId="43" fontId="22" fillId="0" borderId="13" xfId="0" applyNumberFormat="1" applyFont="1" applyBorder="1" applyAlignment="1">
      <alignment vertical="center"/>
    </xf>
    <xf numFmtId="43" fontId="23" fillId="0" borderId="13" xfId="0" applyNumberFormat="1" applyFont="1" applyBorder="1" applyAlignment="1">
      <alignment vertical="center"/>
    </xf>
    <xf numFmtId="41" fontId="5" fillId="0" borderId="13" xfId="3" applyFont="1" applyBorder="1" applyAlignment="1">
      <alignment vertical="center" wrapText="1"/>
    </xf>
    <xf numFmtId="41" fontId="3" fillId="2" borderId="13" xfId="3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41" fontId="4" fillId="0" borderId="13" xfId="3" applyFont="1" applyFill="1" applyBorder="1" applyAlignment="1">
      <alignment vertical="center"/>
    </xf>
    <xf numFmtId="41" fontId="23" fillId="0" borderId="13" xfId="3" applyFont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167" fontId="3" fillId="0" borderId="13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2" fillId="0" borderId="1" xfId="3" applyNumberFormat="1" applyFont="1" applyFill="1" applyBorder="1" applyAlignment="1">
      <alignment vertical="center"/>
    </xf>
    <xf numFmtId="166" fontId="2" fillId="0" borderId="6" xfId="3" applyNumberFormat="1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4" fontId="3" fillId="2" borderId="8" xfId="3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4" fontId="2" fillId="0" borderId="6" xfId="3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4" fontId="3" fillId="0" borderId="6" xfId="3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4" fontId="2" fillId="0" borderId="5" xfId="3" applyNumberFormat="1" applyFont="1" applyBorder="1" applyAlignment="1">
      <alignment vertical="center"/>
    </xf>
    <xf numFmtId="0" fontId="3" fillId="2" borderId="0" xfId="0" applyFont="1" applyFill="1" applyAlignment="1">
      <alignment vertical="center"/>
    </xf>
    <xf numFmtId="4" fontId="3" fillId="2" borderId="10" xfId="3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2" fillId="3" borderId="0" xfId="0" applyFont="1" applyFill="1" applyAlignment="1">
      <alignment horizontal="right" vertical="center"/>
    </xf>
    <xf numFmtId="0" fontId="2" fillId="3" borderId="11" xfId="0" applyFont="1" applyFill="1" applyBorder="1" applyAlignment="1">
      <alignment horizontal="left" vertical="center"/>
    </xf>
    <xf numFmtId="166" fontId="2" fillId="3" borderId="6" xfId="2" applyNumberFormat="1" applyFont="1" applyFill="1" applyBorder="1" applyAlignment="1">
      <alignment vertical="center"/>
    </xf>
    <xf numFmtId="166" fontId="2" fillId="3" borderId="6" xfId="3" applyNumberFormat="1" applyFont="1" applyFill="1" applyBorder="1" applyAlignment="1">
      <alignment vertical="center"/>
    </xf>
    <xf numFmtId="4" fontId="2" fillId="3" borderId="6" xfId="2" applyNumberFormat="1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167" fontId="6" fillId="0" borderId="6" xfId="2" applyNumberFormat="1" applyFont="1" applyBorder="1" applyAlignment="1">
      <alignment vertical="center"/>
    </xf>
    <xf numFmtId="167" fontId="2" fillId="3" borderId="6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4" fontId="6" fillId="0" borderId="6" xfId="3" applyNumberFormat="1" applyFont="1" applyBorder="1" applyAlignment="1">
      <alignment vertical="center"/>
    </xf>
    <xf numFmtId="4" fontId="9" fillId="0" borderId="10" xfId="3" applyNumberFormat="1" applyFont="1" applyBorder="1" applyAlignment="1">
      <alignment vertical="center"/>
    </xf>
    <xf numFmtId="0" fontId="6" fillId="3" borderId="0" xfId="0" applyFont="1" applyFill="1" applyAlignment="1">
      <alignment horizontal="right" vertical="center"/>
    </xf>
    <xf numFmtId="0" fontId="6" fillId="3" borderId="14" xfId="0" applyFont="1" applyFill="1" applyBorder="1" applyAlignment="1">
      <alignment vertical="center"/>
    </xf>
    <xf numFmtId="167" fontId="6" fillId="3" borderId="6" xfId="2" applyNumberFormat="1" applyFont="1" applyFill="1" applyBorder="1" applyAlignment="1">
      <alignment vertical="center"/>
    </xf>
    <xf numFmtId="166" fontId="6" fillId="3" borderId="6" xfId="3" applyNumberFormat="1" applyFont="1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4" fontId="6" fillId="0" borderId="11" xfId="2" applyNumberFormat="1" applyFont="1" applyBorder="1" applyAlignment="1">
      <alignment vertical="center"/>
    </xf>
    <xf numFmtId="166" fontId="6" fillId="0" borderId="11" xfId="2" applyNumberFormat="1" applyFont="1" applyBorder="1" applyAlignment="1">
      <alignment vertical="center"/>
    </xf>
    <xf numFmtId="4" fontId="6" fillId="0" borderId="10" xfId="3" applyNumberFormat="1" applyFont="1" applyBorder="1" applyAlignment="1">
      <alignment vertical="center"/>
    </xf>
    <xf numFmtId="167" fontId="6" fillId="3" borderId="11" xfId="2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4" fontId="6" fillId="3" borderId="6" xfId="2" applyNumberFormat="1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169" fontId="2" fillId="0" borderId="13" xfId="0" applyNumberFormat="1" applyFont="1" applyBorder="1" applyAlignment="1">
      <alignment horizontal="right" vertical="center"/>
    </xf>
    <xf numFmtId="170" fontId="2" fillId="0" borderId="13" xfId="0" applyNumberFormat="1" applyFont="1" applyBorder="1" applyAlignment="1">
      <alignment horizontal="right" vertical="center"/>
    </xf>
    <xf numFmtId="164" fontId="2" fillId="0" borderId="7" xfId="3" applyNumberFormat="1" applyFont="1" applyBorder="1" applyAlignment="1">
      <alignment horizontal="center" vertical="center" wrapText="1"/>
    </xf>
    <xf numFmtId="164" fontId="2" fillId="0" borderId="4" xfId="3" applyNumberFormat="1" applyFont="1" applyBorder="1" applyAlignment="1">
      <alignment horizontal="center" vertical="center" wrapText="1"/>
    </xf>
    <xf numFmtId="164" fontId="2" fillId="0" borderId="12" xfId="3" applyNumberFormat="1" applyFont="1" applyBorder="1" applyAlignment="1">
      <alignment horizontal="center" vertical="center" wrapText="1"/>
    </xf>
    <xf numFmtId="41" fontId="21" fillId="0" borderId="13" xfId="3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164" fontId="2" fillId="0" borderId="13" xfId="3" applyNumberFormat="1" applyFont="1" applyBorder="1" applyAlignment="1">
      <alignment horizontal="center" vertical="center" wrapText="1"/>
    </xf>
    <xf numFmtId="49" fontId="18" fillId="2" borderId="13" xfId="0" applyNumberFormat="1" applyFont="1" applyFill="1" applyBorder="1" applyAlignment="1" applyProtection="1">
      <alignment horizontal="center" vertical="center"/>
    </xf>
    <xf numFmtId="49" fontId="18" fillId="0" borderId="13" xfId="0" applyNumberFormat="1" applyFont="1" applyBorder="1" applyAlignment="1" applyProtection="1">
      <alignment horizontal="center" vertical="center" wrapText="1"/>
      <protection locked="0"/>
    </xf>
    <xf numFmtId="41" fontId="18" fillId="0" borderId="13" xfId="3" applyFont="1" applyBorder="1" applyAlignment="1" applyProtection="1">
      <alignment horizontal="center" vertical="center" wrapText="1"/>
      <protection locked="0"/>
    </xf>
    <xf numFmtId="3" fontId="18" fillId="0" borderId="13" xfId="0" applyNumberFormat="1" applyFont="1" applyBorder="1" applyAlignment="1" applyProtection="1">
      <alignment horizontal="center" vertical="center"/>
    </xf>
    <xf numFmtId="3" fontId="18" fillId="0" borderId="13" xfId="0" applyNumberFormat="1" applyFont="1" applyBorder="1" applyAlignment="1" applyProtection="1">
      <alignment vertical="center"/>
    </xf>
    <xf numFmtId="3" fontId="18" fillId="0" borderId="13" xfId="0" applyNumberFormat="1" applyFont="1" applyBorder="1" applyAlignment="1" applyProtection="1">
      <alignment vertical="center" wrapText="1"/>
    </xf>
    <xf numFmtId="166" fontId="18" fillId="0" borderId="13" xfId="0" applyNumberFormat="1" applyFont="1" applyBorder="1" applyAlignment="1" applyProtection="1">
      <alignment vertical="center"/>
      <protection locked="0"/>
    </xf>
    <xf numFmtId="166" fontId="18" fillId="0" borderId="13" xfId="3" applyNumberFormat="1" applyFont="1" applyBorder="1" applyAlignment="1" applyProtection="1">
      <alignment vertical="center"/>
      <protection locked="0"/>
    </xf>
    <xf numFmtId="3" fontId="17" fillId="0" borderId="13" xfId="0" applyNumberFormat="1" applyFont="1" applyBorder="1" applyAlignment="1" applyProtection="1">
      <alignment horizontal="center" vertical="center"/>
    </xf>
    <xf numFmtId="3" fontId="17" fillId="0" borderId="13" xfId="0" applyNumberFormat="1" applyFont="1" applyBorder="1" applyAlignment="1" applyProtection="1">
      <alignment vertical="center"/>
    </xf>
    <xf numFmtId="3" fontId="17" fillId="0" borderId="13" xfId="0" applyNumberFormat="1" applyFont="1" applyBorder="1" applyAlignment="1" applyProtection="1">
      <alignment vertical="center" wrapText="1"/>
    </xf>
    <xf numFmtId="4" fontId="17" fillId="0" borderId="13" xfId="0" applyNumberFormat="1" applyFont="1" applyBorder="1" applyAlignment="1" applyProtection="1">
      <alignment vertical="center"/>
      <protection locked="0"/>
    </xf>
    <xf numFmtId="4" fontId="17" fillId="0" borderId="13" xfId="3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horizontal="center" vertical="center"/>
    </xf>
    <xf numFmtId="3" fontId="19" fillId="0" borderId="13" xfId="0" applyNumberFormat="1" applyFont="1" applyBorder="1" applyAlignment="1" applyProtection="1">
      <alignment vertical="center"/>
    </xf>
    <xf numFmtId="3" fontId="19" fillId="0" borderId="13" xfId="0" applyNumberFormat="1" applyFont="1" applyBorder="1" applyAlignment="1" applyProtection="1">
      <alignment vertical="center" wrapText="1"/>
    </xf>
    <xf numFmtId="4" fontId="19" fillId="0" borderId="13" xfId="0" applyNumberFormat="1" applyFont="1" applyBorder="1" applyAlignment="1" applyProtection="1">
      <alignment vertical="center"/>
      <protection locked="0"/>
    </xf>
    <xf numFmtId="4" fontId="19" fillId="0" borderId="13" xfId="3" applyNumberFormat="1" applyFont="1" applyBorder="1" applyAlignment="1" applyProtection="1">
      <alignment vertical="center"/>
      <protection locked="0"/>
    </xf>
    <xf numFmtId="168" fontId="19" fillId="0" borderId="13" xfId="2" applyNumberFormat="1" applyFont="1" applyBorder="1" applyAlignment="1" applyProtection="1">
      <alignment horizontal="center" vertical="center"/>
    </xf>
    <xf numFmtId="43" fontId="19" fillId="0" borderId="13" xfId="2" applyFont="1" applyBorder="1" applyAlignment="1" applyProtection="1">
      <alignment horizontal="center" vertical="center"/>
    </xf>
    <xf numFmtId="4" fontId="18" fillId="0" borderId="13" xfId="0" applyNumberFormat="1" applyFont="1" applyBorder="1" applyAlignment="1" applyProtection="1">
      <alignment vertical="center"/>
    </xf>
    <xf numFmtId="4" fontId="18" fillId="0" borderId="13" xfId="0" applyNumberFormat="1" applyFont="1" applyBorder="1" applyAlignment="1" applyProtection="1">
      <alignment vertical="center"/>
      <protection locked="0"/>
    </xf>
    <xf numFmtId="4" fontId="17" fillId="0" borderId="13" xfId="3" applyNumberFormat="1" applyFont="1" applyBorder="1" applyAlignment="1" applyProtection="1">
      <alignment vertical="center"/>
    </xf>
    <xf numFmtId="4" fontId="18" fillId="0" borderId="13" xfId="3" applyNumberFormat="1" applyFont="1" applyBorder="1" applyAlignment="1" applyProtection="1">
      <alignment vertical="center"/>
      <protection locked="0"/>
    </xf>
    <xf numFmtId="49" fontId="17" fillId="0" borderId="13" xfId="0" applyNumberFormat="1" applyFont="1" applyBorder="1" applyAlignment="1" applyProtection="1">
      <alignment vertical="center" wrapText="1"/>
    </xf>
    <xf numFmtId="3" fontId="14" fillId="0" borderId="13" xfId="0" applyNumberFormat="1" applyFont="1" applyBorder="1" applyAlignment="1" applyProtection="1">
      <alignment horizontal="center" vertical="center"/>
    </xf>
    <xf numFmtId="3" fontId="14" fillId="0" borderId="13" xfId="0" applyNumberFormat="1" applyFont="1" applyBorder="1" applyAlignment="1" applyProtection="1">
      <alignment vertical="center"/>
    </xf>
    <xf numFmtId="4" fontId="14" fillId="0" borderId="13" xfId="2" applyNumberFormat="1" applyFont="1" applyBorder="1" applyAlignment="1" applyProtection="1">
      <alignment vertical="center"/>
      <protection locked="0"/>
    </xf>
    <xf numFmtId="4" fontId="14" fillId="0" borderId="13" xfId="3" applyNumberFormat="1" applyFont="1" applyBorder="1" applyAlignment="1" applyProtection="1">
      <alignment vertical="center"/>
      <protection locked="0"/>
    </xf>
    <xf numFmtId="4" fontId="14" fillId="0" borderId="13" xfId="0" applyNumberFormat="1" applyFont="1" applyBorder="1" applyAlignment="1" applyProtection="1">
      <alignment vertical="center"/>
      <protection locked="0"/>
    </xf>
    <xf numFmtId="0" fontId="17" fillId="0" borderId="13" xfId="0" applyFont="1" applyBorder="1" applyAlignment="1">
      <alignment horizontal="center"/>
    </xf>
    <xf numFmtId="0" fontId="17" fillId="0" borderId="13" xfId="0" applyFont="1" applyBorder="1"/>
    <xf numFmtId="41" fontId="17" fillId="0" borderId="13" xfId="3" applyFont="1" applyBorder="1" applyAlignment="1" applyProtection="1">
      <alignment horizontal="center" vertical="center" wrapText="1"/>
      <protection locked="0"/>
    </xf>
    <xf numFmtId="49" fontId="18" fillId="0" borderId="13" xfId="0" applyNumberFormat="1" applyFont="1" applyBorder="1" applyAlignment="1" applyProtection="1">
      <alignment horizontal="center" vertical="center"/>
    </xf>
    <xf numFmtId="49" fontId="18" fillId="0" borderId="13" xfId="0" applyNumberFormat="1" applyFont="1" applyBorder="1" applyAlignment="1" applyProtection="1">
      <alignment vertical="center" wrapText="1"/>
    </xf>
    <xf numFmtId="49" fontId="17" fillId="0" borderId="13" xfId="0" applyNumberFormat="1" applyFont="1" applyBorder="1" applyAlignment="1" applyProtection="1">
      <alignment horizontal="center" vertical="center"/>
    </xf>
    <xf numFmtId="4" fontId="18" fillId="0" borderId="13" xfId="3" applyNumberFormat="1" applyFont="1" applyBorder="1" applyAlignment="1" applyProtection="1">
      <alignment vertical="center"/>
    </xf>
    <xf numFmtId="49" fontId="19" fillId="0" borderId="13" xfId="0" applyNumberFormat="1" applyFont="1" applyBorder="1" applyAlignment="1" applyProtection="1">
      <alignment horizontal="center" vertical="center"/>
    </xf>
    <xf numFmtId="49" fontId="19" fillId="0" borderId="13" xfId="0" applyNumberFormat="1" applyFont="1" applyBorder="1" applyAlignment="1" applyProtection="1">
      <alignment vertical="center" wrapText="1"/>
    </xf>
    <xf numFmtId="4" fontId="17" fillId="0" borderId="13" xfId="3" quotePrefix="1" applyNumberFormat="1" applyFont="1" applyBorder="1" applyAlignment="1" applyProtection="1">
      <alignment vertical="center"/>
      <protection locked="0"/>
    </xf>
    <xf numFmtId="49" fontId="14" fillId="0" borderId="13" xfId="0" applyNumberFormat="1" applyFont="1" applyBorder="1" applyAlignment="1" applyProtection="1">
      <alignment horizontal="center" vertical="center"/>
    </xf>
    <xf numFmtId="49" fontId="14" fillId="0" borderId="13" xfId="0" applyNumberFormat="1" applyFont="1" applyBorder="1" applyAlignment="1" applyProtection="1">
      <alignment vertical="center"/>
    </xf>
    <xf numFmtId="49" fontId="18" fillId="0" borderId="13" xfId="0" applyNumberFormat="1" applyFont="1" applyBorder="1" applyAlignment="1" applyProtection="1">
      <alignment horizontal="center" vertical="center" wrapText="1"/>
    </xf>
    <xf numFmtId="169" fontId="2" fillId="0" borderId="13" xfId="0" applyNumberFormat="1" applyFont="1" applyBorder="1" applyAlignment="1">
      <alignment vertical="center"/>
    </xf>
    <xf numFmtId="169" fontId="22" fillId="0" borderId="13" xfId="0" applyNumberFormat="1" applyFont="1" applyBorder="1" applyAlignment="1">
      <alignment vertical="center"/>
    </xf>
    <xf numFmtId="169" fontId="22" fillId="0" borderId="13" xfId="0" applyNumberFormat="1" applyFont="1" applyBorder="1" applyAlignment="1">
      <alignment horizontal="right" vertical="center"/>
    </xf>
    <xf numFmtId="170" fontId="2" fillId="0" borderId="13" xfId="0" applyNumberFormat="1" applyFont="1" applyBorder="1" applyAlignment="1">
      <alignment vertical="center"/>
    </xf>
    <xf numFmtId="170" fontId="22" fillId="0" borderId="13" xfId="0" applyNumberFormat="1" applyFont="1" applyBorder="1" applyAlignment="1">
      <alignment vertical="center"/>
    </xf>
    <xf numFmtId="170" fontId="22" fillId="0" borderId="13" xfId="0" applyNumberFormat="1" applyFont="1" applyBorder="1" applyAlignment="1">
      <alignment horizontal="right" vertical="center"/>
    </xf>
    <xf numFmtId="167" fontId="3" fillId="2" borderId="13" xfId="3" applyNumberFormat="1" applyFont="1" applyFill="1" applyBorder="1" applyAlignment="1">
      <alignment horizontal="right" vertical="center"/>
    </xf>
    <xf numFmtId="41" fontId="6" fillId="0" borderId="13" xfId="3" applyFont="1" applyBorder="1" applyAlignment="1">
      <alignment vertical="center"/>
    </xf>
    <xf numFmtId="166" fontId="2" fillId="0" borderId="0" xfId="0" applyNumberFormat="1" applyFont="1" applyAlignment="1">
      <alignment vertical="center"/>
    </xf>
    <xf numFmtId="0" fontId="26" fillId="5" borderId="13" xfId="0" applyFont="1" applyFill="1" applyBorder="1" applyAlignment="1">
      <alignment vertical="center"/>
    </xf>
    <xf numFmtId="0" fontId="26" fillId="5" borderId="13" xfId="0" applyFont="1" applyFill="1" applyBorder="1" applyAlignment="1">
      <alignment horizontal="right" vertical="center"/>
    </xf>
    <xf numFmtId="41" fontId="26" fillId="5" borderId="13" xfId="3" applyFont="1" applyFill="1" applyBorder="1" applyAlignment="1">
      <alignment vertical="center"/>
    </xf>
    <xf numFmtId="167" fontId="26" fillId="5" borderId="13" xfId="3" applyNumberFormat="1" applyFont="1" applyFill="1" applyBorder="1" applyAlignment="1">
      <alignment horizontal="right" vertical="center"/>
    </xf>
    <xf numFmtId="43" fontId="26" fillId="5" borderId="13" xfId="2" applyFont="1" applyFill="1" applyBorder="1" applyAlignment="1">
      <alignment vertical="center"/>
    </xf>
    <xf numFmtId="0" fontId="27" fillId="5" borderId="13" xfId="0" applyFont="1" applyFill="1" applyBorder="1" applyAlignment="1">
      <alignment vertical="center"/>
    </xf>
    <xf numFmtId="4" fontId="26" fillId="5" borderId="13" xfId="0" applyNumberFormat="1" applyFont="1" applyFill="1" applyBorder="1" applyAlignment="1">
      <alignment vertical="center"/>
    </xf>
    <xf numFmtId="0" fontId="2" fillId="5" borderId="0" xfId="0" applyFont="1" applyFill="1" applyAlignment="1">
      <alignment horizontal="right" vertical="center"/>
    </xf>
    <xf numFmtId="4" fontId="2" fillId="5" borderId="6" xfId="3" applyNumberFormat="1" applyFont="1" applyFill="1" applyBorder="1" applyAlignment="1">
      <alignment vertical="center"/>
    </xf>
    <xf numFmtId="164" fontId="2" fillId="0" borderId="0" xfId="3" applyNumberFormat="1" applyFont="1" applyFill="1" applyAlignment="1">
      <alignment vertical="center"/>
    </xf>
    <xf numFmtId="43" fontId="2" fillId="0" borderId="0" xfId="2" applyFont="1" applyFill="1" applyAlignment="1">
      <alignment vertical="center"/>
    </xf>
  </cellXfs>
  <cellStyles count="4">
    <cellStyle name="Euro" xfId="1"/>
    <cellStyle name="Migliaia" xfId="2" builtinId="3"/>
    <cellStyle name="Migliaia [0]" xfId="3" builtinId="6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pane ySplit="1" topLeftCell="A26" activePane="bottomLeft" state="frozenSplit"/>
      <selection pane="bottomLeft" sqref="A1:H58"/>
    </sheetView>
  </sheetViews>
  <sheetFormatPr defaultRowHeight="15" x14ac:dyDescent="0.3"/>
  <cols>
    <col min="1" max="1" width="7.5" style="40" bestFit="1" customWidth="1"/>
    <col min="2" max="2" width="8.25" style="40" bestFit="1" customWidth="1"/>
    <col min="3" max="3" width="48.375" style="39" customWidth="1"/>
    <col min="4" max="8" width="14.625" style="36" customWidth="1"/>
    <col min="9" max="9" width="12.625" style="34" bestFit="1" customWidth="1"/>
    <col min="10" max="16384" width="9" style="34"/>
  </cols>
  <sheetData>
    <row r="1" spans="1:9" ht="38.25" x14ac:dyDescent="0.3">
      <c r="A1" s="224" t="s">
        <v>90</v>
      </c>
      <c r="B1" s="224" t="s">
        <v>91</v>
      </c>
      <c r="C1" s="225"/>
      <c r="D1" s="226" t="s">
        <v>0</v>
      </c>
      <c r="E1" s="226" t="s">
        <v>83</v>
      </c>
      <c r="F1" s="226" t="s">
        <v>84</v>
      </c>
      <c r="G1" s="226" t="s">
        <v>85</v>
      </c>
      <c r="H1" s="226" t="s">
        <v>86</v>
      </c>
      <c r="I1" s="46"/>
    </row>
    <row r="2" spans="1:9" x14ac:dyDescent="0.3">
      <c r="A2" s="227" t="s">
        <v>92</v>
      </c>
      <c r="B2" s="227"/>
      <c r="C2" s="228" t="s">
        <v>105</v>
      </c>
      <c r="D2" s="201"/>
      <c r="E2" s="201"/>
      <c r="F2" s="201"/>
      <c r="G2" s="201"/>
      <c r="H2" s="201"/>
      <c r="I2" s="46"/>
    </row>
    <row r="3" spans="1:9" x14ac:dyDescent="0.3">
      <c r="A3" s="229" t="s">
        <v>92</v>
      </c>
      <c r="B3" s="229" t="s">
        <v>93</v>
      </c>
      <c r="C3" s="218" t="s">
        <v>94</v>
      </c>
      <c r="D3" s="206">
        <v>0</v>
      </c>
      <c r="E3" s="206">
        <v>0</v>
      </c>
      <c r="F3" s="206">
        <v>0</v>
      </c>
      <c r="G3" s="206">
        <v>0</v>
      </c>
      <c r="H3" s="206">
        <v>0</v>
      </c>
      <c r="I3" s="53"/>
    </row>
    <row r="4" spans="1:9" x14ac:dyDescent="0.3">
      <c r="A4" s="229" t="s">
        <v>92</v>
      </c>
      <c r="B4" s="229" t="s">
        <v>99</v>
      </c>
      <c r="C4" s="218" t="s">
        <v>100</v>
      </c>
      <c r="D4" s="206">
        <v>0</v>
      </c>
      <c r="E4" s="206">
        <v>0</v>
      </c>
      <c r="F4" s="206">
        <v>0</v>
      </c>
      <c r="G4" s="206">
        <v>0</v>
      </c>
      <c r="H4" s="206">
        <v>0</v>
      </c>
      <c r="I4" s="53"/>
    </row>
    <row r="5" spans="1:9" x14ac:dyDescent="0.3">
      <c r="A5" s="229" t="s">
        <v>92</v>
      </c>
      <c r="B5" s="229" t="s">
        <v>101</v>
      </c>
      <c r="C5" s="218" t="s">
        <v>102</v>
      </c>
      <c r="D5" s="206">
        <v>0</v>
      </c>
      <c r="E5" s="206">
        <v>0</v>
      </c>
      <c r="F5" s="206">
        <v>0</v>
      </c>
      <c r="G5" s="206">
        <v>0</v>
      </c>
      <c r="H5" s="206">
        <v>0</v>
      </c>
      <c r="I5" s="53"/>
    </row>
    <row r="6" spans="1:9" x14ac:dyDescent="0.3">
      <c r="A6" s="229" t="s">
        <v>92</v>
      </c>
      <c r="B6" s="229" t="s">
        <v>103</v>
      </c>
      <c r="C6" s="218" t="s">
        <v>104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53"/>
    </row>
    <row r="7" spans="1:9" s="35" customFormat="1" ht="12.75" x14ac:dyDescent="0.2">
      <c r="A7" s="227"/>
      <c r="B7" s="227"/>
      <c r="C7" s="228" t="s">
        <v>106</v>
      </c>
      <c r="D7" s="230">
        <f>SUM(D3:D6)</f>
        <v>0</v>
      </c>
      <c r="E7" s="230">
        <f>SUM(E3:E6)</f>
        <v>0</v>
      </c>
      <c r="F7" s="230">
        <f>SUM(F3:F6)</f>
        <v>0</v>
      </c>
      <c r="G7" s="230">
        <f>SUM(G3:G6)</f>
        <v>0</v>
      </c>
      <c r="H7" s="230">
        <f>SUM(H3:H6)</f>
        <v>0</v>
      </c>
      <c r="I7" s="54">
        <f>G7-H7</f>
        <v>0</v>
      </c>
    </row>
    <row r="8" spans="1:9" s="35" customFormat="1" ht="12.75" x14ac:dyDescent="0.2">
      <c r="A8" s="227"/>
      <c r="B8" s="227"/>
      <c r="C8" s="228"/>
      <c r="D8" s="230"/>
      <c r="E8" s="230"/>
      <c r="F8" s="230"/>
      <c r="G8" s="230"/>
      <c r="H8" s="230"/>
      <c r="I8" s="54"/>
    </row>
    <row r="9" spans="1:9" x14ac:dyDescent="0.3">
      <c r="A9" s="227" t="s">
        <v>107</v>
      </c>
      <c r="B9" s="227"/>
      <c r="C9" s="228" t="s">
        <v>116</v>
      </c>
      <c r="D9" s="217"/>
      <c r="E9" s="217"/>
      <c r="F9" s="217"/>
      <c r="G9" s="217"/>
      <c r="H9" s="217"/>
      <c r="I9" s="53"/>
    </row>
    <row r="10" spans="1:9" x14ac:dyDescent="0.3">
      <c r="A10" s="229" t="s">
        <v>107</v>
      </c>
      <c r="B10" s="229" t="s">
        <v>93</v>
      </c>
      <c r="C10" s="218" t="s">
        <v>108</v>
      </c>
      <c r="D10" s="206">
        <v>491142.43</v>
      </c>
      <c r="E10" s="206">
        <v>403064.15</v>
      </c>
      <c r="F10" s="206">
        <v>283.2</v>
      </c>
      <c r="G10" s="206">
        <v>0</v>
      </c>
      <c r="H10" s="206">
        <v>0</v>
      </c>
      <c r="I10" s="53"/>
    </row>
    <row r="11" spans="1:9" x14ac:dyDescent="0.3">
      <c r="A11" s="229" t="s">
        <v>107</v>
      </c>
      <c r="B11" s="229" t="s">
        <v>99</v>
      </c>
      <c r="C11" s="218" t="s">
        <v>111</v>
      </c>
      <c r="D11" s="206">
        <v>0</v>
      </c>
      <c r="E11" s="206">
        <v>0</v>
      </c>
      <c r="F11" s="206">
        <v>250</v>
      </c>
      <c r="G11" s="206">
        <v>0</v>
      </c>
      <c r="H11" s="206">
        <v>0</v>
      </c>
      <c r="I11" s="53"/>
    </row>
    <row r="12" spans="1:9" x14ac:dyDescent="0.3">
      <c r="A12" s="229" t="s">
        <v>107</v>
      </c>
      <c r="B12" s="229" t="s">
        <v>109</v>
      </c>
      <c r="C12" s="218" t="s">
        <v>110</v>
      </c>
      <c r="D12" s="206">
        <v>0</v>
      </c>
      <c r="E12" s="206">
        <v>0</v>
      </c>
      <c r="F12" s="206">
        <v>0</v>
      </c>
      <c r="G12" s="206">
        <v>0</v>
      </c>
      <c r="H12" s="206">
        <v>0</v>
      </c>
      <c r="I12" s="53"/>
    </row>
    <row r="13" spans="1:9" x14ac:dyDescent="0.3">
      <c r="A13" s="229" t="s">
        <v>107</v>
      </c>
      <c r="B13" s="229" t="s">
        <v>112</v>
      </c>
      <c r="C13" s="218" t="s">
        <v>113</v>
      </c>
      <c r="D13" s="206">
        <v>0</v>
      </c>
      <c r="E13" s="206">
        <v>0</v>
      </c>
      <c r="F13" s="206">
        <v>0</v>
      </c>
      <c r="G13" s="206">
        <v>0</v>
      </c>
      <c r="H13" s="206">
        <v>0</v>
      </c>
      <c r="I13" s="53"/>
    </row>
    <row r="14" spans="1:9" x14ac:dyDescent="0.3">
      <c r="A14" s="229" t="s">
        <v>107</v>
      </c>
      <c r="B14" s="229" t="s">
        <v>114</v>
      </c>
      <c r="C14" s="218" t="s">
        <v>115</v>
      </c>
      <c r="D14" s="206">
        <v>0</v>
      </c>
      <c r="E14" s="206">
        <v>0</v>
      </c>
      <c r="F14" s="206">
        <v>0</v>
      </c>
      <c r="G14" s="206">
        <v>0</v>
      </c>
      <c r="H14" s="206">
        <v>0</v>
      </c>
      <c r="I14" s="53"/>
    </row>
    <row r="15" spans="1:9" x14ac:dyDescent="0.3">
      <c r="A15" s="227"/>
      <c r="B15" s="227"/>
      <c r="C15" s="228" t="s">
        <v>117</v>
      </c>
      <c r="D15" s="230">
        <f>SUM(D10:D14)</f>
        <v>491142.43</v>
      </c>
      <c r="E15" s="230">
        <f>SUM(E10:E14)</f>
        <v>403064.15</v>
      </c>
      <c r="F15" s="230">
        <f>SUM(F10:F14)</f>
        <v>533.20000000000005</v>
      </c>
      <c r="G15" s="230">
        <f>SUM(G10:G14)</f>
        <v>0</v>
      </c>
      <c r="H15" s="230">
        <f>SUM(H10:H14)</f>
        <v>0</v>
      </c>
      <c r="I15" s="53"/>
    </row>
    <row r="16" spans="1:9" x14ac:dyDescent="0.3">
      <c r="A16" s="227"/>
      <c r="B16" s="227"/>
      <c r="C16" s="228"/>
      <c r="D16" s="230"/>
      <c r="E16" s="230"/>
      <c r="F16" s="230"/>
      <c r="G16" s="230"/>
      <c r="H16" s="230"/>
      <c r="I16" s="53"/>
    </row>
    <row r="17" spans="1:9" x14ac:dyDescent="0.3">
      <c r="A17" s="227" t="s">
        <v>97</v>
      </c>
      <c r="B17" s="227"/>
      <c r="C17" s="228" t="s">
        <v>129</v>
      </c>
      <c r="D17" s="217"/>
      <c r="E17" s="217"/>
      <c r="F17" s="217"/>
      <c r="G17" s="217"/>
      <c r="H17" s="217"/>
      <c r="I17" s="53"/>
    </row>
    <row r="18" spans="1:9" x14ac:dyDescent="0.3">
      <c r="A18" s="229" t="s">
        <v>97</v>
      </c>
      <c r="B18" s="229" t="s">
        <v>119</v>
      </c>
      <c r="C18" s="218" t="s">
        <v>120</v>
      </c>
      <c r="D18" s="206">
        <v>320730.23999999999</v>
      </c>
      <c r="E18" s="206">
        <v>314119.12</v>
      </c>
      <c r="F18" s="206">
        <v>0</v>
      </c>
      <c r="G18" s="206">
        <v>0</v>
      </c>
      <c r="H18" s="206">
        <v>0</v>
      </c>
      <c r="I18" s="53"/>
    </row>
    <row r="19" spans="1:9" x14ac:dyDescent="0.3">
      <c r="A19" s="229" t="s">
        <v>97</v>
      </c>
      <c r="B19" s="229" t="s">
        <v>121</v>
      </c>
      <c r="C19" s="218" t="s">
        <v>122</v>
      </c>
      <c r="D19" s="206">
        <v>25835</v>
      </c>
      <c r="E19" s="206">
        <v>20709.37</v>
      </c>
      <c r="F19" s="206">
        <v>2386</v>
      </c>
      <c r="G19" s="206">
        <v>0</v>
      </c>
      <c r="H19" s="206">
        <v>0</v>
      </c>
      <c r="I19" s="53"/>
    </row>
    <row r="20" spans="1:9" x14ac:dyDescent="0.3">
      <c r="A20" s="229" t="s">
        <v>97</v>
      </c>
      <c r="B20" s="229" t="s">
        <v>123</v>
      </c>
      <c r="C20" s="218" t="s">
        <v>38</v>
      </c>
      <c r="D20" s="206">
        <v>0.37</v>
      </c>
      <c r="E20" s="206">
        <v>0.12</v>
      </c>
      <c r="F20" s="206">
        <v>6.31</v>
      </c>
      <c r="G20" s="206">
        <v>0</v>
      </c>
      <c r="H20" s="206">
        <v>0</v>
      </c>
      <c r="I20" s="53"/>
    </row>
    <row r="21" spans="1:9" s="50" customFormat="1" ht="12.75" x14ac:dyDescent="0.25">
      <c r="A21" s="231"/>
      <c r="B21" s="231" t="s">
        <v>3</v>
      </c>
      <c r="C21" s="232" t="s">
        <v>4</v>
      </c>
      <c r="D21" s="211">
        <v>0.37</v>
      </c>
      <c r="E21" s="211">
        <v>0.12</v>
      </c>
      <c r="F21" s="211">
        <v>6.31</v>
      </c>
      <c r="G21" s="211">
        <v>0</v>
      </c>
      <c r="H21" s="211">
        <v>0</v>
      </c>
      <c r="I21" s="56"/>
    </row>
    <row r="22" spans="1:9" s="50" customFormat="1" ht="12.75" x14ac:dyDescent="0.25">
      <c r="A22" s="231"/>
      <c r="B22" s="231" t="s">
        <v>5</v>
      </c>
      <c r="C22" s="232" t="s">
        <v>6</v>
      </c>
      <c r="D22" s="211">
        <v>0</v>
      </c>
      <c r="E22" s="211">
        <v>0</v>
      </c>
      <c r="F22" s="211">
        <v>0</v>
      </c>
      <c r="G22" s="211">
        <v>0</v>
      </c>
      <c r="H22" s="211">
        <v>0</v>
      </c>
      <c r="I22" s="56"/>
    </row>
    <row r="23" spans="1:9" x14ac:dyDescent="0.3">
      <c r="A23" s="229" t="s">
        <v>97</v>
      </c>
      <c r="B23" s="229" t="s">
        <v>124</v>
      </c>
      <c r="C23" s="218" t="s">
        <v>125</v>
      </c>
      <c r="D23" s="206">
        <v>0</v>
      </c>
      <c r="E23" s="206">
        <v>0</v>
      </c>
      <c r="F23" s="206">
        <v>0</v>
      </c>
      <c r="G23" s="206">
        <v>0</v>
      </c>
      <c r="H23" s="206"/>
      <c r="I23" s="53"/>
    </row>
    <row r="24" spans="1:9" x14ac:dyDescent="0.3">
      <c r="A24" s="229" t="s">
        <v>97</v>
      </c>
      <c r="B24" s="229" t="s">
        <v>126</v>
      </c>
      <c r="C24" s="218" t="s">
        <v>127</v>
      </c>
      <c r="D24" s="206">
        <v>24735.439999999999</v>
      </c>
      <c r="E24" s="206">
        <v>23130.04</v>
      </c>
      <c r="F24" s="206">
        <v>0</v>
      </c>
      <c r="G24" s="206">
        <v>0</v>
      </c>
      <c r="H24" s="206">
        <v>0</v>
      </c>
      <c r="I24" s="53"/>
    </row>
    <row r="25" spans="1:9" x14ac:dyDescent="0.3">
      <c r="A25" s="227"/>
      <c r="B25" s="227"/>
      <c r="C25" s="228" t="s">
        <v>128</v>
      </c>
      <c r="D25" s="230">
        <f>SUM(D18:D19,D21:D24)</f>
        <v>371301.05</v>
      </c>
      <c r="E25" s="230">
        <f>SUM(E18:E19,E21:E24)</f>
        <v>357958.64999999997</v>
      </c>
      <c r="F25" s="230">
        <f>SUM(F18:F19,F21:F24)</f>
        <v>2392.31</v>
      </c>
      <c r="G25" s="230">
        <f>SUM(G18:G19,G21:G24)</f>
        <v>0</v>
      </c>
      <c r="H25" s="230">
        <f>SUM(H18:H19,H21:H24)</f>
        <v>0</v>
      </c>
      <c r="I25" s="53"/>
    </row>
    <row r="26" spans="1:9" x14ac:dyDescent="0.3">
      <c r="A26" s="227"/>
      <c r="B26" s="227"/>
      <c r="C26" s="228"/>
      <c r="D26" s="230"/>
      <c r="E26" s="230"/>
      <c r="F26" s="230"/>
      <c r="G26" s="230"/>
      <c r="H26" s="230"/>
      <c r="I26" s="53"/>
    </row>
    <row r="27" spans="1:9" x14ac:dyDescent="0.3">
      <c r="A27" s="227" t="s">
        <v>118</v>
      </c>
      <c r="B27" s="227"/>
      <c r="C27" s="228" t="s">
        <v>130</v>
      </c>
      <c r="D27" s="217"/>
      <c r="E27" s="217"/>
      <c r="F27" s="217"/>
      <c r="G27" s="217"/>
      <c r="H27" s="217"/>
      <c r="I27" s="53"/>
    </row>
    <row r="28" spans="1:9" x14ac:dyDescent="0.3">
      <c r="A28" s="229" t="s">
        <v>118</v>
      </c>
      <c r="B28" s="229" t="s">
        <v>119</v>
      </c>
      <c r="C28" s="218" t="s">
        <v>131</v>
      </c>
      <c r="D28" s="206">
        <v>0</v>
      </c>
      <c r="E28" s="206">
        <v>0</v>
      </c>
      <c r="F28" s="206">
        <v>0</v>
      </c>
      <c r="G28" s="206">
        <v>0</v>
      </c>
      <c r="H28" s="206">
        <v>0</v>
      </c>
      <c r="I28" s="53"/>
    </row>
    <row r="29" spans="1:9" x14ac:dyDescent="0.3">
      <c r="A29" s="229" t="s">
        <v>118</v>
      </c>
      <c r="B29" s="229" t="s">
        <v>121</v>
      </c>
      <c r="C29" s="218" t="s">
        <v>132</v>
      </c>
      <c r="D29" s="206">
        <v>138000</v>
      </c>
      <c r="E29" s="206">
        <v>53130</v>
      </c>
      <c r="F29" s="206">
        <v>96035.72</v>
      </c>
      <c r="G29" s="206">
        <v>0</v>
      </c>
      <c r="H29" s="206">
        <v>0</v>
      </c>
      <c r="I29" s="53"/>
    </row>
    <row r="30" spans="1:9" x14ac:dyDescent="0.3">
      <c r="A30" s="229" t="s">
        <v>118</v>
      </c>
      <c r="B30" s="229" t="s">
        <v>123</v>
      </c>
      <c r="C30" s="218" t="s">
        <v>158</v>
      </c>
      <c r="D30" s="206">
        <v>107135.15</v>
      </c>
      <c r="E30" s="206">
        <v>99123.35</v>
      </c>
      <c r="F30" s="206">
        <v>0</v>
      </c>
      <c r="G30" s="206">
        <v>0</v>
      </c>
      <c r="H30" s="206">
        <v>0</v>
      </c>
      <c r="I30" s="53"/>
    </row>
    <row r="31" spans="1:9" x14ac:dyDescent="0.3">
      <c r="A31" s="229" t="s">
        <v>118</v>
      </c>
      <c r="B31" s="229" t="s">
        <v>124</v>
      </c>
      <c r="C31" s="218" t="s">
        <v>133</v>
      </c>
      <c r="D31" s="206">
        <v>0</v>
      </c>
      <c r="E31" s="206">
        <v>0</v>
      </c>
      <c r="F31" s="206">
        <v>0</v>
      </c>
      <c r="G31" s="206">
        <v>0</v>
      </c>
      <c r="H31" s="206">
        <v>0</v>
      </c>
      <c r="I31" s="53"/>
    </row>
    <row r="32" spans="1:9" x14ac:dyDescent="0.3">
      <c r="A32" s="229" t="s">
        <v>118</v>
      </c>
      <c r="B32" s="229" t="s">
        <v>126</v>
      </c>
      <c r="C32" s="218" t="s">
        <v>134</v>
      </c>
      <c r="D32" s="206">
        <v>0</v>
      </c>
      <c r="E32" s="233">
        <v>0</v>
      </c>
      <c r="F32" s="233">
        <v>0</v>
      </c>
      <c r="G32" s="233">
        <v>0</v>
      </c>
      <c r="H32" s="233">
        <v>0</v>
      </c>
      <c r="I32" s="53"/>
    </row>
    <row r="33" spans="1:9" x14ac:dyDescent="0.3">
      <c r="A33" s="227"/>
      <c r="B33" s="227"/>
      <c r="C33" s="228" t="s">
        <v>135</v>
      </c>
      <c r="D33" s="230">
        <f>SUM(D28:D32)</f>
        <v>245135.15</v>
      </c>
      <c r="E33" s="230">
        <f>SUM(E28:E32)</f>
        <v>152253.35</v>
      </c>
      <c r="F33" s="230">
        <f>SUM(F28:F32)</f>
        <v>96035.72</v>
      </c>
      <c r="G33" s="230">
        <f>SUM(G28:G32)</f>
        <v>0</v>
      </c>
      <c r="H33" s="230">
        <f>SUM(H28:H32)</f>
        <v>0</v>
      </c>
      <c r="I33" s="53">
        <f>G33-H33</f>
        <v>0</v>
      </c>
    </row>
    <row r="34" spans="1:9" x14ac:dyDescent="0.3">
      <c r="A34" s="227"/>
      <c r="B34" s="227"/>
      <c r="C34" s="228"/>
      <c r="D34" s="230"/>
      <c r="E34" s="230"/>
      <c r="F34" s="230"/>
      <c r="G34" s="230"/>
      <c r="H34" s="230"/>
      <c r="I34" s="53"/>
    </row>
    <row r="35" spans="1:9" x14ac:dyDescent="0.3">
      <c r="A35" s="227" t="s">
        <v>98</v>
      </c>
      <c r="B35" s="227"/>
      <c r="C35" s="228" t="s">
        <v>140</v>
      </c>
      <c r="D35" s="217"/>
      <c r="E35" s="217"/>
      <c r="F35" s="217"/>
      <c r="G35" s="217"/>
      <c r="H35" s="217"/>
      <c r="I35" s="53"/>
    </row>
    <row r="36" spans="1:9" x14ac:dyDescent="0.3">
      <c r="A36" s="229" t="s">
        <v>98</v>
      </c>
      <c r="B36" s="229" t="s">
        <v>119</v>
      </c>
      <c r="C36" s="218" t="s">
        <v>136</v>
      </c>
      <c r="D36" s="206">
        <v>0</v>
      </c>
      <c r="E36" s="206">
        <v>0</v>
      </c>
      <c r="F36" s="206">
        <v>0</v>
      </c>
      <c r="G36" s="206">
        <v>0</v>
      </c>
      <c r="H36" s="206">
        <v>0</v>
      </c>
      <c r="I36" s="53"/>
    </row>
    <row r="37" spans="1:9" x14ac:dyDescent="0.3">
      <c r="A37" s="229" t="s">
        <v>98</v>
      </c>
      <c r="B37" s="229" t="s">
        <v>121</v>
      </c>
      <c r="C37" s="218" t="s">
        <v>137</v>
      </c>
      <c r="D37" s="206">
        <v>0</v>
      </c>
      <c r="E37" s="206">
        <v>0</v>
      </c>
      <c r="F37" s="206">
        <v>0</v>
      </c>
      <c r="G37" s="206">
        <v>0</v>
      </c>
      <c r="H37" s="206">
        <v>0</v>
      </c>
      <c r="I37" s="53"/>
    </row>
    <row r="38" spans="1:9" x14ac:dyDescent="0.3">
      <c r="A38" s="229" t="s">
        <v>98</v>
      </c>
      <c r="B38" s="229" t="s">
        <v>123</v>
      </c>
      <c r="C38" s="218" t="s">
        <v>138</v>
      </c>
      <c r="D38" s="206">
        <v>0</v>
      </c>
      <c r="E38" s="206">
        <v>0</v>
      </c>
      <c r="F38" s="206">
        <v>0</v>
      </c>
      <c r="G38" s="206">
        <v>0</v>
      </c>
      <c r="H38" s="206">
        <v>0</v>
      </c>
      <c r="I38" s="53"/>
    </row>
    <row r="39" spans="1:9" x14ac:dyDescent="0.3">
      <c r="A39" s="229" t="s">
        <v>98</v>
      </c>
      <c r="B39" s="229" t="s">
        <v>124</v>
      </c>
      <c r="C39" s="218" t="s">
        <v>139</v>
      </c>
      <c r="D39" s="206">
        <v>0</v>
      </c>
      <c r="E39" s="206">
        <v>0</v>
      </c>
      <c r="F39" s="206">
        <v>0</v>
      </c>
      <c r="G39" s="206">
        <v>0</v>
      </c>
      <c r="H39" s="206">
        <v>0</v>
      </c>
      <c r="I39" s="53"/>
    </row>
    <row r="40" spans="1:9" x14ac:dyDescent="0.3">
      <c r="A40" s="227"/>
      <c r="B40" s="227"/>
      <c r="C40" s="228" t="s">
        <v>141</v>
      </c>
      <c r="D40" s="230">
        <f>SUM(D36:D39)</f>
        <v>0</v>
      </c>
      <c r="E40" s="230">
        <f>SUM(E36:E39)</f>
        <v>0</v>
      </c>
      <c r="F40" s="230">
        <f>SUM(F36:F39)</f>
        <v>0</v>
      </c>
      <c r="G40" s="230">
        <f>SUM(G36:G39)</f>
        <v>0</v>
      </c>
      <c r="H40" s="230">
        <f>SUM(H36:H39)</f>
        <v>0</v>
      </c>
      <c r="I40" s="53"/>
    </row>
    <row r="41" spans="1:9" x14ac:dyDescent="0.3">
      <c r="A41" s="227"/>
      <c r="B41" s="227"/>
      <c r="C41" s="228"/>
      <c r="D41" s="230"/>
      <c r="E41" s="230"/>
      <c r="F41" s="230"/>
      <c r="G41" s="230"/>
      <c r="H41" s="230"/>
      <c r="I41" s="53"/>
    </row>
    <row r="42" spans="1:9" x14ac:dyDescent="0.3">
      <c r="A42" s="227" t="s">
        <v>142</v>
      </c>
      <c r="B42" s="227"/>
      <c r="C42" s="228" t="s">
        <v>148</v>
      </c>
      <c r="D42" s="217"/>
      <c r="E42" s="217"/>
      <c r="F42" s="217"/>
      <c r="G42" s="217"/>
      <c r="H42" s="217"/>
      <c r="I42" s="53"/>
    </row>
    <row r="43" spans="1:9" x14ac:dyDescent="0.3">
      <c r="A43" s="229" t="s">
        <v>142</v>
      </c>
      <c r="B43" s="229">
        <v>1</v>
      </c>
      <c r="C43" s="218" t="s">
        <v>143</v>
      </c>
      <c r="D43" s="206">
        <v>0</v>
      </c>
      <c r="E43" s="206">
        <v>0</v>
      </c>
      <c r="F43" s="206">
        <v>0</v>
      </c>
      <c r="G43" s="206">
        <v>0</v>
      </c>
      <c r="H43" s="206">
        <v>0</v>
      </c>
      <c r="I43" s="53"/>
    </row>
    <row r="44" spans="1:9" x14ac:dyDescent="0.3">
      <c r="A44" s="229" t="s">
        <v>142</v>
      </c>
      <c r="B44" s="229" t="s">
        <v>121</v>
      </c>
      <c r="C44" s="218" t="s">
        <v>144</v>
      </c>
      <c r="D44" s="206">
        <v>0</v>
      </c>
      <c r="E44" s="206">
        <v>0</v>
      </c>
      <c r="F44" s="206">
        <v>0</v>
      </c>
      <c r="G44" s="206">
        <v>0</v>
      </c>
      <c r="H44" s="206">
        <v>0</v>
      </c>
      <c r="I44" s="53"/>
    </row>
    <row r="45" spans="1:9" x14ac:dyDescent="0.3">
      <c r="A45" s="229" t="s">
        <v>142</v>
      </c>
      <c r="B45" s="229" t="s">
        <v>123</v>
      </c>
      <c r="C45" s="218" t="s">
        <v>145</v>
      </c>
      <c r="D45" s="206">
        <v>0</v>
      </c>
      <c r="E45" s="206">
        <v>0</v>
      </c>
      <c r="F45" s="206">
        <v>0</v>
      </c>
      <c r="G45" s="206">
        <v>0</v>
      </c>
      <c r="H45" s="206">
        <v>0</v>
      </c>
      <c r="I45" s="53"/>
    </row>
    <row r="46" spans="1:9" x14ac:dyDescent="0.3">
      <c r="A46" s="229" t="s">
        <v>142</v>
      </c>
      <c r="B46" s="229" t="s">
        <v>124</v>
      </c>
      <c r="C46" s="218" t="s">
        <v>146</v>
      </c>
      <c r="D46" s="206">
        <v>0</v>
      </c>
      <c r="E46" s="206">
        <v>0</v>
      </c>
      <c r="F46" s="206">
        <v>0</v>
      </c>
      <c r="G46" s="206">
        <v>0</v>
      </c>
      <c r="H46" s="206">
        <v>0</v>
      </c>
      <c r="I46" s="53"/>
    </row>
    <row r="47" spans="1:9" x14ac:dyDescent="0.3">
      <c r="A47" s="227"/>
      <c r="B47" s="227"/>
      <c r="C47" s="228" t="s">
        <v>149</v>
      </c>
      <c r="D47" s="230">
        <f>SUM(D43:D46)</f>
        <v>0</v>
      </c>
      <c r="E47" s="230">
        <f>SUM(E43:E46)</f>
        <v>0</v>
      </c>
      <c r="F47" s="230">
        <f>SUM(F43:F46)</f>
        <v>0</v>
      </c>
      <c r="G47" s="230">
        <f>SUM(G43:G46)</f>
        <v>0</v>
      </c>
      <c r="H47" s="230">
        <f>SUM(H43:H46)</f>
        <v>0</v>
      </c>
      <c r="I47" s="53"/>
    </row>
    <row r="48" spans="1:9" x14ac:dyDescent="0.3">
      <c r="A48" s="227"/>
      <c r="B48" s="227"/>
      <c r="C48" s="228"/>
      <c r="D48" s="230"/>
      <c r="E48" s="230"/>
      <c r="F48" s="230"/>
      <c r="G48" s="230"/>
      <c r="H48" s="230"/>
      <c r="I48" s="53"/>
    </row>
    <row r="49" spans="1:9" x14ac:dyDescent="0.3">
      <c r="A49" s="227" t="s">
        <v>96</v>
      </c>
      <c r="B49" s="227"/>
      <c r="C49" s="228" t="s">
        <v>150</v>
      </c>
      <c r="D49" s="217"/>
      <c r="E49" s="217"/>
      <c r="F49" s="217"/>
      <c r="G49" s="217"/>
      <c r="H49" s="217"/>
      <c r="I49" s="53"/>
    </row>
    <row r="50" spans="1:9" x14ac:dyDescent="0.3">
      <c r="A50" s="229" t="s">
        <v>96</v>
      </c>
      <c r="B50" s="229" t="s">
        <v>119</v>
      </c>
      <c r="C50" s="218" t="s">
        <v>147</v>
      </c>
      <c r="D50" s="206">
        <v>0</v>
      </c>
      <c r="E50" s="206">
        <v>0</v>
      </c>
      <c r="F50" s="206">
        <v>0</v>
      </c>
      <c r="G50" s="206">
        <v>0</v>
      </c>
      <c r="H50" s="206">
        <v>0</v>
      </c>
      <c r="I50" s="53"/>
    </row>
    <row r="51" spans="1:9" x14ac:dyDescent="0.3">
      <c r="A51" s="227"/>
      <c r="B51" s="227"/>
      <c r="C51" s="228" t="s">
        <v>151</v>
      </c>
      <c r="D51" s="230">
        <f>SUM(D50:D50)</f>
        <v>0</v>
      </c>
      <c r="E51" s="230">
        <f>SUM(E50:E50)</f>
        <v>0</v>
      </c>
      <c r="F51" s="230">
        <f>SUM(F50:F50)</f>
        <v>0</v>
      </c>
      <c r="G51" s="230">
        <f>SUM(G50:G50)</f>
        <v>0</v>
      </c>
      <c r="H51" s="230">
        <f>SUM(H50:H50)</f>
        <v>0</v>
      </c>
      <c r="I51" s="53"/>
    </row>
    <row r="52" spans="1:9" x14ac:dyDescent="0.3">
      <c r="A52" s="227"/>
      <c r="B52" s="227"/>
      <c r="C52" s="228"/>
      <c r="D52" s="230"/>
      <c r="E52" s="230"/>
      <c r="F52" s="230"/>
      <c r="G52" s="230"/>
      <c r="H52" s="230"/>
      <c r="I52" s="53"/>
    </row>
    <row r="53" spans="1:9" x14ac:dyDescent="0.3">
      <c r="A53" s="227" t="s">
        <v>95</v>
      </c>
      <c r="B53" s="227"/>
      <c r="C53" s="228" t="s">
        <v>152</v>
      </c>
      <c r="D53" s="217"/>
      <c r="E53" s="217"/>
      <c r="F53" s="217"/>
      <c r="G53" s="217"/>
      <c r="H53" s="217"/>
      <c r="I53" s="53"/>
    </row>
    <row r="54" spans="1:9" x14ac:dyDescent="0.3">
      <c r="A54" s="229" t="s">
        <v>95</v>
      </c>
      <c r="B54" s="229" t="s">
        <v>119</v>
      </c>
      <c r="C54" s="218" t="s">
        <v>153</v>
      </c>
      <c r="D54" s="206">
        <v>112079.01</v>
      </c>
      <c r="E54" s="206">
        <v>109496.73</v>
      </c>
      <c r="F54" s="206">
        <v>2582.2800000000002</v>
      </c>
      <c r="G54" s="206">
        <v>0</v>
      </c>
      <c r="H54" s="206">
        <v>0</v>
      </c>
      <c r="I54" s="53"/>
    </row>
    <row r="55" spans="1:9" x14ac:dyDescent="0.3">
      <c r="A55" s="229" t="s">
        <v>95</v>
      </c>
      <c r="B55" s="229" t="s">
        <v>121</v>
      </c>
      <c r="C55" s="218" t="s">
        <v>154</v>
      </c>
      <c r="D55" s="206">
        <v>4673.3500000000004</v>
      </c>
      <c r="E55" s="206">
        <v>4673.3500000000004</v>
      </c>
      <c r="F55" s="206">
        <v>0</v>
      </c>
      <c r="G55" s="206">
        <v>0</v>
      </c>
      <c r="H55" s="206">
        <v>0</v>
      </c>
      <c r="I55" s="53"/>
    </row>
    <row r="56" spans="1:9" x14ac:dyDescent="0.3">
      <c r="A56" s="227"/>
      <c r="B56" s="227"/>
      <c r="C56" s="228" t="s">
        <v>155</v>
      </c>
      <c r="D56" s="230">
        <f>SUM(D54:D55)</f>
        <v>116752.36</v>
      </c>
      <c r="E56" s="230">
        <f>SUM(E54:E55)</f>
        <v>114170.08</v>
      </c>
      <c r="F56" s="230">
        <f>SUM(F54:F55)</f>
        <v>2582.2800000000002</v>
      </c>
      <c r="G56" s="230">
        <f>SUM(G54:G55)</f>
        <v>0</v>
      </c>
      <c r="H56" s="230">
        <f>SUM(H54:H55)</f>
        <v>0</v>
      </c>
      <c r="I56" s="53"/>
    </row>
    <row r="57" spans="1:9" x14ac:dyDescent="0.3">
      <c r="A57" s="234"/>
      <c r="B57" s="234"/>
      <c r="C57" s="235"/>
      <c r="D57" s="222"/>
      <c r="E57" s="222"/>
      <c r="F57" s="222"/>
      <c r="G57" s="222"/>
      <c r="H57" s="222"/>
      <c r="I57" s="57"/>
    </row>
    <row r="58" spans="1:9" s="47" customFormat="1" ht="12.75" x14ac:dyDescent="0.2">
      <c r="A58" s="227"/>
      <c r="B58" s="227"/>
      <c r="C58" s="236" t="s">
        <v>156</v>
      </c>
      <c r="D58" s="217">
        <f>SUM(D7+D15+D25+D33+D40+D47+D51+D56)</f>
        <v>1224330.99</v>
      </c>
      <c r="E58" s="217">
        <f t="shared" ref="E58:I58" si="0">SUM(E7+E15+E25+E33+E40+E47+E51+E56)</f>
        <v>1027446.23</v>
      </c>
      <c r="F58" s="217">
        <f t="shared" si="0"/>
        <v>101543.51</v>
      </c>
      <c r="G58" s="217">
        <f t="shared" si="0"/>
        <v>0</v>
      </c>
      <c r="H58" s="217">
        <f t="shared" si="0"/>
        <v>0</v>
      </c>
      <c r="I58" s="55">
        <f t="shared" si="0"/>
        <v>0</v>
      </c>
    </row>
  </sheetData>
  <sheetProtection selectLockedCells="1"/>
  <phoneticPr fontId="1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pane ySplit="1" topLeftCell="A22" activePane="bottomLeft" state="frozenSplit"/>
      <selection pane="bottomLeft" sqref="A1:I53"/>
    </sheetView>
  </sheetViews>
  <sheetFormatPr defaultRowHeight="15" x14ac:dyDescent="0.3"/>
  <cols>
    <col min="1" max="1" width="5.375" style="49" bestFit="1" customWidth="1"/>
    <col min="2" max="2" width="16" style="49" customWidth="1"/>
    <col min="3" max="3" width="2.625" style="38" customWidth="1"/>
    <col min="4" max="4" width="50.375" style="38" customWidth="1"/>
    <col min="5" max="5" width="14.625" style="37" customWidth="1"/>
    <col min="6" max="9" width="14.625" style="36" customWidth="1"/>
    <col min="10" max="16384" width="9" style="34"/>
  </cols>
  <sheetData>
    <row r="1" spans="1:9" s="48" customFormat="1" ht="38.25" x14ac:dyDescent="0.2">
      <c r="A1" s="194" t="s">
        <v>90</v>
      </c>
      <c r="B1" s="194" t="s">
        <v>157</v>
      </c>
      <c r="C1" s="194"/>
      <c r="D1" s="194"/>
      <c r="E1" s="195" t="s">
        <v>9</v>
      </c>
      <c r="F1" s="196" t="s">
        <v>87</v>
      </c>
      <c r="G1" s="196" t="s">
        <v>216</v>
      </c>
      <c r="H1" s="196" t="s">
        <v>88</v>
      </c>
      <c r="I1" s="196" t="s">
        <v>89</v>
      </c>
    </row>
    <row r="2" spans="1:9" x14ac:dyDescent="0.3">
      <c r="A2" s="197">
        <v>1</v>
      </c>
      <c r="B2" s="197"/>
      <c r="C2" s="198"/>
      <c r="D2" s="199" t="s">
        <v>159</v>
      </c>
      <c r="E2" s="200"/>
      <c r="F2" s="201"/>
      <c r="G2" s="201"/>
      <c r="H2" s="201"/>
      <c r="I2" s="201"/>
    </row>
    <row r="3" spans="1:9" x14ac:dyDescent="0.3">
      <c r="A3" s="202">
        <v>1</v>
      </c>
      <c r="B3" s="202">
        <v>101</v>
      </c>
      <c r="C3" s="203"/>
      <c r="D3" s="204" t="s">
        <v>217</v>
      </c>
      <c r="E3" s="205">
        <v>313367.21999999997</v>
      </c>
      <c r="F3" s="205">
        <v>310447.39</v>
      </c>
      <c r="G3" s="206">
        <v>0</v>
      </c>
      <c r="H3" s="206">
        <v>0</v>
      </c>
      <c r="I3" s="206">
        <v>0</v>
      </c>
    </row>
    <row r="4" spans="1:9" x14ac:dyDescent="0.3">
      <c r="A4" s="202">
        <v>1</v>
      </c>
      <c r="B4" s="202">
        <v>102</v>
      </c>
      <c r="C4" s="203"/>
      <c r="D4" s="204" t="s">
        <v>218</v>
      </c>
      <c r="E4" s="205">
        <v>24114.13</v>
      </c>
      <c r="F4" s="205">
        <v>24114.13</v>
      </c>
      <c r="G4" s="206">
        <v>0</v>
      </c>
      <c r="H4" s="206">
        <v>25.21</v>
      </c>
      <c r="I4" s="206">
        <v>0</v>
      </c>
    </row>
    <row r="5" spans="1:9" x14ac:dyDescent="0.3">
      <c r="A5" s="202">
        <v>1</v>
      </c>
      <c r="B5" s="202">
        <v>103</v>
      </c>
      <c r="C5" s="203"/>
      <c r="D5" s="204" t="s">
        <v>219</v>
      </c>
      <c r="E5" s="205">
        <v>423286.99</v>
      </c>
      <c r="F5" s="205">
        <v>338817.51</v>
      </c>
      <c r="G5" s="206">
        <v>0</v>
      </c>
      <c r="H5" s="206">
        <v>94363.97</v>
      </c>
      <c r="I5" s="206">
        <v>16704.25</v>
      </c>
    </row>
    <row r="6" spans="1:9" x14ac:dyDescent="0.3">
      <c r="A6" s="202">
        <v>1</v>
      </c>
      <c r="B6" s="202">
        <v>104</v>
      </c>
      <c r="C6" s="203"/>
      <c r="D6" s="204" t="s">
        <v>182</v>
      </c>
      <c r="E6" s="205">
        <v>3500</v>
      </c>
      <c r="F6" s="205">
        <v>3500</v>
      </c>
      <c r="G6" s="206">
        <v>0</v>
      </c>
      <c r="H6" s="206">
        <v>0</v>
      </c>
      <c r="I6" s="206">
        <v>0</v>
      </c>
    </row>
    <row r="7" spans="1:9" s="50" customFormat="1" ht="12.75" x14ac:dyDescent="0.25">
      <c r="A7" s="207">
        <v>1</v>
      </c>
      <c r="B7" s="207"/>
      <c r="C7" s="208" t="s">
        <v>3</v>
      </c>
      <c r="D7" s="209" t="s">
        <v>13</v>
      </c>
      <c r="E7" s="210">
        <v>0</v>
      </c>
      <c r="F7" s="210">
        <v>0</v>
      </c>
      <c r="G7" s="211">
        <v>0</v>
      </c>
      <c r="H7" s="211">
        <v>0</v>
      </c>
      <c r="I7" s="211">
        <v>0</v>
      </c>
    </row>
    <row r="8" spans="1:9" s="50" customFormat="1" ht="12.75" x14ac:dyDescent="0.25">
      <c r="A8" s="207">
        <v>1</v>
      </c>
      <c r="B8" s="207"/>
      <c r="C8" s="208" t="s">
        <v>5</v>
      </c>
      <c r="D8" s="209" t="s">
        <v>14</v>
      </c>
      <c r="E8" s="210">
        <v>0</v>
      </c>
      <c r="F8" s="210">
        <v>0</v>
      </c>
      <c r="G8" s="211">
        <v>0</v>
      </c>
      <c r="H8" s="211">
        <v>0</v>
      </c>
      <c r="I8" s="211">
        <v>0</v>
      </c>
    </row>
    <row r="9" spans="1:9" s="50" customFormat="1" ht="12.75" x14ac:dyDescent="0.25">
      <c r="A9" s="207">
        <v>1</v>
      </c>
      <c r="B9" s="207"/>
      <c r="C9" s="208" t="s">
        <v>7</v>
      </c>
      <c r="D9" s="209" t="s">
        <v>15</v>
      </c>
      <c r="E9" s="210">
        <v>0</v>
      </c>
      <c r="F9" s="210">
        <v>0</v>
      </c>
      <c r="G9" s="211">
        <v>0</v>
      </c>
      <c r="H9" s="211">
        <v>0</v>
      </c>
      <c r="I9" s="211">
        <v>0</v>
      </c>
    </row>
    <row r="10" spans="1:9" s="50" customFormat="1" ht="12.75" x14ac:dyDescent="0.25">
      <c r="A10" s="207">
        <v>1</v>
      </c>
      <c r="B10" s="207"/>
      <c r="C10" s="208" t="s">
        <v>8</v>
      </c>
      <c r="D10" s="209" t="s">
        <v>16</v>
      </c>
      <c r="E10" s="210">
        <v>0</v>
      </c>
      <c r="F10" s="210">
        <v>0</v>
      </c>
      <c r="G10" s="211">
        <v>0</v>
      </c>
      <c r="H10" s="211">
        <v>0</v>
      </c>
      <c r="I10" s="211">
        <v>0</v>
      </c>
    </row>
    <row r="11" spans="1:9" s="50" customFormat="1" ht="12.75" x14ac:dyDescent="0.25">
      <c r="A11" s="207">
        <v>1</v>
      </c>
      <c r="B11" s="207"/>
      <c r="C11" s="208" t="s">
        <v>17</v>
      </c>
      <c r="D11" s="209" t="s">
        <v>18</v>
      </c>
      <c r="E11" s="210">
        <v>0</v>
      </c>
      <c r="F11" s="210">
        <v>0</v>
      </c>
      <c r="G11" s="211">
        <v>0</v>
      </c>
      <c r="H11" s="211">
        <v>0</v>
      </c>
      <c r="I11" s="211">
        <v>0</v>
      </c>
    </row>
    <row r="12" spans="1:9" s="50" customFormat="1" ht="12.75" x14ac:dyDescent="0.25">
      <c r="A12" s="207">
        <v>1</v>
      </c>
      <c r="B12" s="207"/>
      <c r="C12" s="208" t="s">
        <v>19</v>
      </c>
      <c r="D12" s="209" t="s">
        <v>20</v>
      </c>
      <c r="E12" s="210">
        <v>0</v>
      </c>
      <c r="F12" s="210">
        <v>0</v>
      </c>
      <c r="G12" s="211">
        <v>0</v>
      </c>
      <c r="H12" s="211">
        <v>0</v>
      </c>
      <c r="I12" s="211">
        <v>0</v>
      </c>
    </row>
    <row r="13" spans="1:9" s="50" customFormat="1" ht="12.75" x14ac:dyDescent="0.25">
      <c r="A13" s="212">
        <v>1</v>
      </c>
      <c r="B13" s="213"/>
      <c r="C13" s="208" t="s">
        <v>21</v>
      </c>
      <c r="D13" s="209" t="s">
        <v>22</v>
      </c>
      <c r="E13" s="210">
        <v>0</v>
      </c>
      <c r="F13" s="210">
        <v>0</v>
      </c>
      <c r="G13" s="211">
        <v>0</v>
      </c>
      <c r="H13" s="211">
        <v>0</v>
      </c>
      <c r="I13" s="211">
        <v>0</v>
      </c>
    </row>
    <row r="14" spans="1:9" x14ac:dyDescent="0.3">
      <c r="A14" s="202">
        <v>1</v>
      </c>
      <c r="B14" s="202">
        <v>105</v>
      </c>
      <c r="C14" s="203"/>
      <c r="D14" s="204" t="s">
        <v>220</v>
      </c>
      <c r="E14" s="205">
        <v>0</v>
      </c>
      <c r="F14" s="205">
        <v>0</v>
      </c>
      <c r="G14" s="206">
        <v>0</v>
      </c>
      <c r="H14" s="206">
        <v>0</v>
      </c>
      <c r="I14" s="206">
        <v>0</v>
      </c>
    </row>
    <row r="15" spans="1:9" x14ac:dyDescent="0.3">
      <c r="A15" s="202">
        <v>1</v>
      </c>
      <c r="B15" s="202">
        <v>106</v>
      </c>
      <c r="C15" s="203"/>
      <c r="D15" s="204" t="s">
        <v>221</v>
      </c>
      <c r="E15" s="205">
        <v>0</v>
      </c>
      <c r="F15" s="205">
        <v>0</v>
      </c>
      <c r="G15" s="206">
        <v>0</v>
      </c>
      <c r="H15" s="206">
        <v>0</v>
      </c>
      <c r="I15" s="206">
        <v>0</v>
      </c>
    </row>
    <row r="16" spans="1:9" x14ac:dyDescent="0.3">
      <c r="A16" s="202">
        <v>1</v>
      </c>
      <c r="B16" s="202">
        <v>107</v>
      </c>
      <c r="C16" s="203"/>
      <c r="D16" s="204" t="s">
        <v>39</v>
      </c>
      <c r="E16" s="205">
        <v>0</v>
      </c>
      <c r="F16" s="205">
        <v>0</v>
      </c>
      <c r="G16" s="206">
        <v>0</v>
      </c>
      <c r="H16" s="206">
        <v>0</v>
      </c>
      <c r="I16" s="206">
        <v>0</v>
      </c>
    </row>
    <row r="17" spans="1:9" x14ac:dyDescent="0.3">
      <c r="A17" s="202">
        <v>1</v>
      </c>
      <c r="B17" s="202">
        <v>108</v>
      </c>
      <c r="C17" s="203"/>
      <c r="D17" s="204" t="s">
        <v>222</v>
      </c>
      <c r="E17" s="205">
        <v>0</v>
      </c>
      <c r="F17" s="205">
        <v>0</v>
      </c>
      <c r="G17" s="206">
        <v>0</v>
      </c>
      <c r="H17" s="206">
        <v>0</v>
      </c>
      <c r="I17" s="206">
        <v>0</v>
      </c>
    </row>
    <row r="18" spans="1:9" x14ac:dyDescent="0.3">
      <c r="A18" s="202">
        <v>1</v>
      </c>
      <c r="B18" s="202">
        <v>109</v>
      </c>
      <c r="C18" s="203"/>
      <c r="D18" s="204" t="s">
        <v>223</v>
      </c>
      <c r="E18" s="205">
        <v>0</v>
      </c>
      <c r="F18" s="205">
        <v>0</v>
      </c>
      <c r="G18" s="206">
        <v>0</v>
      </c>
      <c r="H18" s="206">
        <v>0</v>
      </c>
      <c r="I18" s="206">
        <v>0</v>
      </c>
    </row>
    <row r="19" spans="1:9" x14ac:dyDescent="0.3">
      <c r="A19" s="202">
        <v>1</v>
      </c>
      <c r="B19" s="202">
        <v>110</v>
      </c>
      <c r="C19" s="203"/>
      <c r="D19" s="204" t="s">
        <v>224</v>
      </c>
      <c r="E19" s="205">
        <v>24796</v>
      </c>
      <c r="F19" s="205">
        <v>24796</v>
      </c>
      <c r="G19" s="206">
        <v>0</v>
      </c>
      <c r="H19" s="206">
        <v>0</v>
      </c>
      <c r="I19" s="206">
        <v>0</v>
      </c>
    </row>
    <row r="20" spans="1:9" x14ac:dyDescent="0.3">
      <c r="A20" s="197"/>
      <c r="B20" s="197"/>
      <c r="C20" s="198"/>
      <c r="D20" s="199" t="s">
        <v>160</v>
      </c>
      <c r="E20" s="214">
        <f>SUM(E3:E6,E7:E19)</f>
        <v>789064.34</v>
      </c>
      <c r="F20" s="214">
        <f>SUM(F3:F6,F7:F19)</f>
        <v>701675.03</v>
      </c>
      <c r="G20" s="214">
        <f>SUM(G3:G6,G7:G19)</f>
        <v>0</v>
      </c>
      <c r="H20" s="214">
        <f>SUM(H3:H6,H7:H19)</f>
        <v>94389.180000000008</v>
      </c>
      <c r="I20" s="214">
        <f>SUM(I3:I6,I7:I19)</f>
        <v>16704.25</v>
      </c>
    </row>
    <row r="21" spans="1:9" x14ac:dyDescent="0.3">
      <c r="A21" s="197"/>
      <c r="B21" s="197"/>
      <c r="C21" s="198"/>
      <c r="D21" s="199"/>
      <c r="E21" s="214"/>
      <c r="F21" s="214"/>
      <c r="G21" s="214"/>
      <c r="H21" s="214"/>
      <c r="I21" s="214"/>
    </row>
    <row r="22" spans="1:9" x14ac:dyDescent="0.3">
      <c r="A22" s="197">
        <v>2</v>
      </c>
      <c r="B22" s="197"/>
      <c r="C22" s="198"/>
      <c r="D22" s="199" t="s">
        <v>161</v>
      </c>
      <c r="E22" s="215"/>
      <c r="F22" s="206"/>
      <c r="G22" s="206"/>
      <c r="H22" s="206"/>
      <c r="I22" s="206"/>
    </row>
    <row r="23" spans="1:9" x14ac:dyDescent="0.3">
      <c r="A23" s="202">
        <v>2</v>
      </c>
      <c r="B23" s="202">
        <v>201</v>
      </c>
      <c r="C23" s="203"/>
      <c r="D23" s="204" t="s">
        <v>225</v>
      </c>
      <c r="E23" s="205">
        <v>0</v>
      </c>
      <c r="F23" s="206">
        <v>0</v>
      </c>
      <c r="G23" s="206">
        <v>0</v>
      </c>
      <c r="H23" s="206">
        <v>0</v>
      </c>
      <c r="I23" s="216">
        <v>0</v>
      </c>
    </row>
    <row r="24" spans="1:9" x14ac:dyDescent="0.3">
      <c r="A24" s="202">
        <v>2</v>
      </c>
      <c r="B24" s="202">
        <v>202</v>
      </c>
      <c r="C24" s="203"/>
      <c r="D24" s="204" t="s">
        <v>226</v>
      </c>
      <c r="E24" s="205">
        <v>97818.73</v>
      </c>
      <c r="F24" s="206">
        <v>79589.009999999995</v>
      </c>
      <c r="G24" s="206">
        <v>0</v>
      </c>
      <c r="H24" s="206">
        <v>98900.14</v>
      </c>
      <c r="I24" s="206">
        <v>6.97</v>
      </c>
    </row>
    <row r="25" spans="1:9" x14ac:dyDescent="0.3">
      <c r="A25" s="202">
        <v>2</v>
      </c>
      <c r="B25" s="202">
        <v>203</v>
      </c>
      <c r="C25" s="203"/>
      <c r="D25" s="204" t="s">
        <v>132</v>
      </c>
      <c r="E25" s="205">
        <v>0</v>
      </c>
      <c r="F25" s="206">
        <v>0</v>
      </c>
      <c r="G25" s="206">
        <v>0</v>
      </c>
      <c r="H25" s="206">
        <v>0</v>
      </c>
      <c r="I25" s="206">
        <v>0</v>
      </c>
    </row>
    <row r="26" spans="1:9" x14ac:dyDescent="0.3">
      <c r="A26" s="202">
        <v>2</v>
      </c>
      <c r="B26" s="202">
        <v>204</v>
      </c>
      <c r="C26" s="203"/>
      <c r="D26" s="204" t="s">
        <v>158</v>
      </c>
      <c r="E26" s="205">
        <v>0</v>
      </c>
      <c r="F26" s="206">
        <v>0</v>
      </c>
      <c r="G26" s="206">
        <v>0</v>
      </c>
      <c r="H26" s="206">
        <v>0</v>
      </c>
      <c r="I26" s="206">
        <v>0</v>
      </c>
    </row>
    <row r="27" spans="1:9" x14ac:dyDescent="0.3">
      <c r="A27" s="202">
        <v>2</v>
      </c>
      <c r="B27" s="202">
        <v>205</v>
      </c>
      <c r="C27" s="203"/>
      <c r="D27" s="204" t="s">
        <v>227</v>
      </c>
      <c r="E27" s="205">
        <v>549</v>
      </c>
      <c r="F27" s="206">
        <v>549</v>
      </c>
      <c r="G27" s="206">
        <v>0</v>
      </c>
      <c r="H27" s="206">
        <v>13760.69</v>
      </c>
      <c r="I27" s="206">
        <v>0</v>
      </c>
    </row>
    <row r="28" spans="1:9" x14ac:dyDescent="0.3">
      <c r="A28" s="197"/>
      <c r="B28" s="197"/>
      <c r="C28" s="198"/>
      <c r="D28" s="199" t="s">
        <v>162</v>
      </c>
      <c r="E28" s="214">
        <f>SUM(E23:E27)</f>
        <v>98367.73</v>
      </c>
      <c r="F28" s="214">
        <f>SUM(F23:F27)</f>
        <v>80138.009999999995</v>
      </c>
      <c r="G28" s="214">
        <f>SUM(G23:G27)</f>
        <v>0</v>
      </c>
      <c r="H28" s="214">
        <f>SUM(H23:H27)</f>
        <v>112660.83</v>
      </c>
      <c r="I28" s="214">
        <f>SUM(I23:I27)</f>
        <v>6.97</v>
      </c>
    </row>
    <row r="29" spans="1:9" x14ac:dyDescent="0.3">
      <c r="A29" s="197"/>
      <c r="B29" s="197"/>
      <c r="C29" s="198"/>
      <c r="D29" s="199"/>
      <c r="E29" s="214"/>
      <c r="F29" s="214"/>
      <c r="G29" s="214"/>
      <c r="H29" s="214"/>
      <c r="I29" s="214"/>
    </row>
    <row r="30" spans="1:9" x14ac:dyDescent="0.3">
      <c r="A30" s="197">
        <v>3</v>
      </c>
      <c r="B30" s="197"/>
      <c r="C30" s="198"/>
      <c r="D30" s="199" t="s">
        <v>163</v>
      </c>
      <c r="E30" s="215"/>
      <c r="F30" s="217"/>
      <c r="G30" s="217"/>
      <c r="H30" s="217"/>
      <c r="I30" s="217"/>
    </row>
    <row r="31" spans="1:9" x14ac:dyDescent="0.3">
      <c r="A31" s="202">
        <v>3</v>
      </c>
      <c r="B31" s="202">
        <v>301</v>
      </c>
      <c r="C31" s="203"/>
      <c r="D31" s="204" t="s">
        <v>228</v>
      </c>
      <c r="E31" s="205">
        <v>0</v>
      </c>
      <c r="F31" s="206">
        <v>0</v>
      </c>
      <c r="G31" s="206">
        <v>0</v>
      </c>
      <c r="H31" s="206">
        <v>0</v>
      </c>
      <c r="I31" s="206">
        <v>0</v>
      </c>
    </row>
    <row r="32" spans="1:9" x14ac:dyDescent="0.3">
      <c r="A32" s="202">
        <v>3</v>
      </c>
      <c r="B32" s="202">
        <v>302</v>
      </c>
      <c r="C32" s="203"/>
      <c r="D32" s="204" t="s">
        <v>229</v>
      </c>
      <c r="E32" s="205">
        <v>0</v>
      </c>
      <c r="F32" s="206">
        <v>0</v>
      </c>
      <c r="G32" s="206">
        <v>0</v>
      </c>
      <c r="H32" s="206">
        <v>0</v>
      </c>
      <c r="I32" s="206">
        <v>0</v>
      </c>
    </row>
    <row r="33" spans="1:9" x14ac:dyDescent="0.3">
      <c r="A33" s="202">
        <v>3</v>
      </c>
      <c r="B33" s="202">
        <v>303</v>
      </c>
      <c r="C33" s="203"/>
      <c r="D33" s="204" t="s">
        <v>230</v>
      </c>
      <c r="E33" s="205">
        <v>0</v>
      </c>
      <c r="F33" s="206">
        <v>0</v>
      </c>
      <c r="G33" s="206">
        <v>0</v>
      </c>
      <c r="H33" s="206">
        <v>0</v>
      </c>
      <c r="I33" s="206">
        <v>0</v>
      </c>
    </row>
    <row r="34" spans="1:9" x14ac:dyDescent="0.3">
      <c r="A34" s="202">
        <v>3</v>
      </c>
      <c r="B34" s="202">
        <v>304</v>
      </c>
      <c r="C34" s="203"/>
      <c r="D34" s="204" t="s">
        <v>231</v>
      </c>
      <c r="E34" s="205">
        <v>0</v>
      </c>
      <c r="F34" s="206">
        <v>0</v>
      </c>
      <c r="G34" s="206">
        <v>0</v>
      </c>
      <c r="H34" s="206">
        <v>0</v>
      </c>
      <c r="I34" s="206">
        <v>0</v>
      </c>
    </row>
    <row r="35" spans="1:9" x14ac:dyDescent="0.3">
      <c r="A35" s="197"/>
      <c r="B35" s="197"/>
      <c r="C35" s="198"/>
      <c r="D35" s="199" t="s">
        <v>164</v>
      </c>
      <c r="E35" s="214">
        <f>SUM(E31:E34)</f>
        <v>0</v>
      </c>
      <c r="F35" s="214">
        <f>SUM(F31:F34)</f>
        <v>0</v>
      </c>
      <c r="G35" s="214">
        <f>SUM(G31:G34)</f>
        <v>0</v>
      </c>
      <c r="H35" s="214">
        <f>SUM(H31:H34)</f>
        <v>0</v>
      </c>
      <c r="I35" s="214">
        <f>SUM(I31:I34)</f>
        <v>0</v>
      </c>
    </row>
    <row r="36" spans="1:9" x14ac:dyDescent="0.3">
      <c r="A36" s="197"/>
      <c r="B36" s="197"/>
      <c r="C36" s="198"/>
      <c r="D36" s="199"/>
      <c r="E36" s="214"/>
      <c r="F36" s="214"/>
      <c r="G36" s="214"/>
      <c r="H36" s="214"/>
      <c r="I36" s="214"/>
    </row>
    <row r="37" spans="1:9" x14ac:dyDescent="0.3">
      <c r="A37" s="197">
        <v>4</v>
      </c>
      <c r="B37" s="197"/>
      <c r="C37" s="198"/>
      <c r="D37" s="199" t="s">
        <v>165</v>
      </c>
      <c r="E37" s="215"/>
      <c r="F37" s="217"/>
      <c r="G37" s="217"/>
      <c r="H37" s="217"/>
      <c r="I37" s="217"/>
    </row>
    <row r="38" spans="1:9" x14ac:dyDescent="0.3">
      <c r="A38" s="202">
        <v>4</v>
      </c>
      <c r="B38" s="202"/>
      <c r="C38" s="203"/>
      <c r="D38" s="218" t="s">
        <v>232</v>
      </c>
      <c r="E38" s="205">
        <v>0</v>
      </c>
      <c r="F38" s="206">
        <v>0</v>
      </c>
      <c r="G38" s="206">
        <v>0</v>
      </c>
      <c r="H38" s="206">
        <v>0</v>
      </c>
      <c r="I38" s="206">
        <v>0</v>
      </c>
    </row>
    <row r="39" spans="1:9" x14ac:dyDescent="0.3">
      <c r="A39" s="202">
        <v>4</v>
      </c>
      <c r="B39" s="202"/>
      <c r="C39" s="203"/>
      <c r="D39" s="218" t="s">
        <v>233</v>
      </c>
      <c r="E39" s="205">
        <v>0</v>
      </c>
      <c r="F39" s="206">
        <v>0</v>
      </c>
      <c r="G39" s="206">
        <v>0</v>
      </c>
      <c r="H39" s="206">
        <v>0</v>
      </c>
      <c r="I39" s="206">
        <v>0</v>
      </c>
    </row>
    <row r="40" spans="1:9" x14ac:dyDescent="0.3">
      <c r="A40" s="202">
        <v>4</v>
      </c>
      <c r="B40" s="202"/>
      <c r="C40" s="203"/>
      <c r="D40" s="218" t="s">
        <v>234</v>
      </c>
      <c r="E40" s="205">
        <v>0</v>
      </c>
      <c r="F40" s="206">
        <v>0</v>
      </c>
      <c r="G40" s="206">
        <v>0</v>
      </c>
      <c r="H40" s="206">
        <v>0</v>
      </c>
      <c r="I40" s="206">
        <v>0</v>
      </c>
    </row>
    <row r="41" spans="1:9" x14ac:dyDescent="0.3">
      <c r="A41" s="202">
        <v>4</v>
      </c>
      <c r="B41" s="202"/>
      <c r="C41" s="203"/>
      <c r="D41" s="218" t="s">
        <v>235</v>
      </c>
      <c r="E41" s="205">
        <v>0</v>
      </c>
      <c r="F41" s="206">
        <v>0</v>
      </c>
      <c r="G41" s="206">
        <v>0</v>
      </c>
      <c r="H41" s="206">
        <v>0</v>
      </c>
      <c r="I41" s="206">
        <v>0</v>
      </c>
    </row>
    <row r="42" spans="1:9" x14ac:dyDescent="0.3">
      <c r="A42" s="197"/>
      <c r="B42" s="197"/>
      <c r="C42" s="198"/>
      <c r="D42" s="199" t="s">
        <v>166</v>
      </c>
      <c r="E42" s="214">
        <f>SUM(E38:E41)</f>
        <v>0</v>
      </c>
      <c r="F42" s="214">
        <f>SUM(F38:F41)</f>
        <v>0</v>
      </c>
      <c r="G42" s="214">
        <f>SUM(G38:G41)</f>
        <v>0</v>
      </c>
      <c r="H42" s="214">
        <f>SUM(H38:H41)</f>
        <v>0</v>
      </c>
      <c r="I42" s="214">
        <f>SUM(I38:I41)</f>
        <v>0</v>
      </c>
    </row>
    <row r="43" spans="1:9" x14ac:dyDescent="0.3">
      <c r="A43" s="197"/>
      <c r="B43" s="197"/>
      <c r="C43" s="198"/>
      <c r="D43" s="199"/>
      <c r="E43" s="214"/>
      <c r="F43" s="214"/>
      <c r="G43" s="214"/>
      <c r="H43" s="214"/>
      <c r="I43" s="214"/>
    </row>
    <row r="44" spans="1:9" ht="25.5" x14ac:dyDescent="0.3">
      <c r="A44" s="197">
        <v>5</v>
      </c>
      <c r="B44" s="197"/>
      <c r="C44" s="198"/>
      <c r="D44" s="199" t="s">
        <v>167</v>
      </c>
      <c r="E44" s="215"/>
      <c r="F44" s="217"/>
      <c r="G44" s="217"/>
      <c r="H44" s="217"/>
      <c r="I44" s="217"/>
    </row>
    <row r="45" spans="1:9" x14ac:dyDescent="0.3">
      <c r="A45" s="202">
        <v>5</v>
      </c>
      <c r="B45" s="202"/>
      <c r="C45" s="203"/>
      <c r="D45" s="218" t="s">
        <v>236</v>
      </c>
      <c r="E45" s="205">
        <v>0</v>
      </c>
      <c r="F45" s="206">
        <v>0</v>
      </c>
      <c r="G45" s="206">
        <v>0</v>
      </c>
      <c r="H45" s="206">
        <v>0</v>
      </c>
      <c r="I45" s="206">
        <v>0</v>
      </c>
    </row>
    <row r="46" spans="1:9" x14ac:dyDescent="0.3">
      <c r="A46" s="197"/>
      <c r="B46" s="197"/>
      <c r="C46" s="198"/>
      <c r="D46" s="199" t="s">
        <v>168</v>
      </c>
      <c r="E46" s="214">
        <f>SUM(E45:E45)</f>
        <v>0</v>
      </c>
      <c r="F46" s="214">
        <f>SUM(F45:F45)</f>
        <v>0</v>
      </c>
      <c r="G46" s="214">
        <f>SUM(G45:G45)</f>
        <v>0</v>
      </c>
      <c r="H46" s="214">
        <f>SUM(H45:H45)</f>
        <v>0</v>
      </c>
      <c r="I46" s="214">
        <f>SUM(I45:I45)</f>
        <v>0</v>
      </c>
    </row>
    <row r="47" spans="1:9" x14ac:dyDescent="0.3">
      <c r="A47" s="219"/>
      <c r="B47" s="219"/>
      <c r="C47" s="220"/>
      <c r="D47" s="220"/>
      <c r="E47" s="221"/>
      <c r="F47" s="222"/>
      <c r="G47" s="221"/>
      <c r="H47" s="221"/>
      <c r="I47" s="222"/>
    </row>
    <row r="48" spans="1:9" x14ac:dyDescent="0.3">
      <c r="A48" s="197">
        <v>7</v>
      </c>
      <c r="B48" s="197"/>
      <c r="C48" s="198"/>
      <c r="D48" s="199" t="s">
        <v>169</v>
      </c>
      <c r="E48" s="215"/>
      <c r="F48" s="217"/>
      <c r="G48" s="217"/>
      <c r="H48" s="217"/>
      <c r="I48" s="217"/>
    </row>
    <row r="49" spans="1:9" x14ac:dyDescent="0.3">
      <c r="A49" s="202">
        <v>7</v>
      </c>
      <c r="B49" s="202"/>
      <c r="C49" s="203"/>
      <c r="D49" s="218" t="s">
        <v>237</v>
      </c>
      <c r="E49" s="206">
        <v>102168.9</v>
      </c>
      <c r="F49" s="206">
        <v>101617.63</v>
      </c>
      <c r="G49" s="206">
        <v>0</v>
      </c>
      <c r="H49" s="206">
        <v>0</v>
      </c>
      <c r="I49" s="206">
        <v>746.07</v>
      </c>
    </row>
    <row r="50" spans="1:9" x14ac:dyDescent="0.3">
      <c r="A50" s="202">
        <v>7</v>
      </c>
      <c r="B50" s="202"/>
      <c r="C50" s="203"/>
      <c r="D50" s="218" t="s">
        <v>238</v>
      </c>
      <c r="E50" s="206">
        <v>0</v>
      </c>
      <c r="F50" s="206">
        <v>0</v>
      </c>
      <c r="G50" s="206">
        <v>0</v>
      </c>
      <c r="H50" s="206">
        <v>0</v>
      </c>
      <c r="I50" s="206">
        <v>0</v>
      </c>
    </row>
    <row r="51" spans="1:9" x14ac:dyDescent="0.3">
      <c r="A51" s="197"/>
      <c r="B51" s="197"/>
      <c r="C51" s="198"/>
      <c r="D51" s="199" t="s">
        <v>170</v>
      </c>
      <c r="E51" s="214">
        <f>SUM(E49:E50)</f>
        <v>102168.9</v>
      </c>
      <c r="F51" s="214">
        <f>SUM(F49:F50)</f>
        <v>101617.63</v>
      </c>
      <c r="G51" s="214">
        <f>SUM(G49:G50)</f>
        <v>0</v>
      </c>
      <c r="H51" s="214">
        <f>SUM(H49:H50)</f>
        <v>0</v>
      </c>
      <c r="I51" s="214">
        <f>SUM(I49:I50)</f>
        <v>746.07</v>
      </c>
    </row>
    <row r="52" spans="1:9" x14ac:dyDescent="0.3">
      <c r="A52" s="219"/>
      <c r="B52" s="219"/>
      <c r="C52" s="220"/>
      <c r="D52" s="220"/>
      <c r="E52" s="223"/>
      <c r="F52" s="222"/>
      <c r="G52" s="222"/>
      <c r="H52" s="222"/>
      <c r="I52" s="222"/>
    </row>
    <row r="53" spans="1:9" s="47" customFormat="1" ht="12.75" x14ac:dyDescent="0.2">
      <c r="A53" s="197"/>
      <c r="B53" s="197"/>
      <c r="C53" s="198"/>
      <c r="D53" s="198" t="s">
        <v>171</v>
      </c>
      <c r="E53" s="215">
        <f>SUM(E20+E28+E35+E42+E46+E51)</f>
        <v>989600.97</v>
      </c>
      <c r="F53" s="215">
        <f t="shared" ref="F53:I53" si="0">SUM(F20+F28+F35+F42+F46+F51)</f>
        <v>883430.67</v>
      </c>
      <c r="G53" s="215">
        <f t="shared" si="0"/>
        <v>0</v>
      </c>
      <c r="H53" s="215">
        <f t="shared" si="0"/>
        <v>207050.01</v>
      </c>
      <c r="I53" s="215">
        <f t="shared" si="0"/>
        <v>17457.29</v>
      </c>
    </row>
  </sheetData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2"/>
  <sheetViews>
    <sheetView zoomScaleNormal="100" workbookViewId="0">
      <pane xSplit="1" ySplit="3" topLeftCell="B19" activePane="bottomRight" state="frozenSplit"/>
      <selection pane="topRight" activeCell="B1" sqref="B1"/>
      <selection pane="bottomLeft"/>
      <selection pane="bottomRight" activeCell="D34" sqref="D34"/>
    </sheetView>
  </sheetViews>
  <sheetFormatPr defaultRowHeight="12" x14ac:dyDescent="0.3"/>
  <cols>
    <col min="1" max="2" width="2.625" style="12" bestFit="1" customWidth="1"/>
    <col min="3" max="3" width="66.375" style="12" bestFit="1" customWidth="1"/>
    <col min="4" max="5" width="14.125" style="12" bestFit="1" customWidth="1"/>
    <col min="6" max="6" width="13.25" style="12" bestFit="1" customWidth="1"/>
    <col min="7" max="16384" width="9" style="12"/>
  </cols>
  <sheetData>
    <row r="1" spans="1:6" s="8" customFormat="1" ht="21.75" customHeight="1" x14ac:dyDescent="0.3">
      <c r="C1" s="18" t="s">
        <v>82</v>
      </c>
      <c r="D1" s="19"/>
      <c r="E1" s="23"/>
      <c r="F1" s="9"/>
    </row>
    <row r="2" spans="1:6" s="8" customFormat="1" ht="21.75" customHeight="1" x14ac:dyDescent="0.3">
      <c r="C2" s="10"/>
      <c r="D2" s="19"/>
      <c r="E2" s="23"/>
      <c r="F2" s="9"/>
    </row>
    <row r="3" spans="1:6" s="11" customFormat="1" ht="26.25" customHeight="1" x14ac:dyDescent="0.3">
      <c r="D3" s="20" t="s">
        <v>24</v>
      </c>
      <c r="E3" s="24" t="s">
        <v>25</v>
      </c>
      <c r="F3" s="17" t="s">
        <v>26</v>
      </c>
    </row>
    <row r="4" spans="1:6" ht="15" customHeight="1" x14ac:dyDescent="0.3">
      <c r="A4" s="12" t="s">
        <v>23</v>
      </c>
      <c r="C4" s="152" t="s">
        <v>311</v>
      </c>
      <c r="D4" s="26"/>
      <c r="E4" s="27"/>
      <c r="F4" s="27"/>
    </row>
    <row r="5" spans="1:6" ht="15" customHeight="1" x14ac:dyDescent="0.3">
      <c r="C5" s="152"/>
      <c r="D5" s="26"/>
      <c r="E5" s="27"/>
      <c r="F5" s="27"/>
    </row>
    <row r="6" spans="1:6" ht="15" customHeight="1" x14ac:dyDescent="0.3">
      <c r="A6" s="8">
        <v>1</v>
      </c>
      <c r="B6" s="8"/>
      <c r="C6" s="153" t="s">
        <v>31</v>
      </c>
      <c r="D6" s="41">
        <v>0</v>
      </c>
      <c r="E6" s="27">
        <f>SUM(D6)</f>
        <v>0</v>
      </c>
      <c r="F6" s="27"/>
    </row>
    <row r="7" spans="1:6" ht="15" customHeight="1" x14ac:dyDescent="0.3">
      <c r="A7" s="8">
        <v>2</v>
      </c>
      <c r="B7" s="8"/>
      <c r="C7" s="154" t="s">
        <v>172</v>
      </c>
      <c r="D7" s="41">
        <v>0</v>
      </c>
      <c r="E7" s="27">
        <f>SUM(D7)</f>
        <v>0</v>
      </c>
      <c r="F7" s="27"/>
    </row>
    <row r="8" spans="1:6" s="51" customFormat="1" ht="15" customHeight="1" x14ac:dyDescent="0.3">
      <c r="A8" s="8">
        <v>3</v>
      </c>
      <c r="B8" s="8"/>
      <c r="C8" s="155" t="s">
        <v>174</v>
      </c>
      <c r="D8" s="26"/>
      <c r="E8" s="26">
        <f>SUM(D9:D11)</f>
        <v>403597.35</v>
      </c>
      <c r="F8" s="27"/>
    </row>
    <row r="9" spans="1:6" s="51" customFormat="1" ht="15" customHeight="1" x14ac:dyDescent="0.3">
      <c r="A9" s="156"/>
      <c r="B9" s="156" t="s">
        <v>3</v>
      </c>
      <c r="C9" s="157" t="s">
        <v>174</v>
      </c>
      <c r="D9" s="158">
        <v>403597.35</v>
      </c>
      <c r="E9" s="159"/>
      <c r="F9" s="159"/>
    </row>
    <row r="10" spans="1:6" s="51" customFormat="1" ht="15" customHeight="1" x14ac:dyDescent="0.3">
      <c r="A10" s="156"/>
      <c r="B10" s="156" t="s">
        <v>5</v>
      </c>
      <c r="C10" s="157" t="s">
        <v>312</v>
      </c>
      <c r="D10" s="160">
        <v>0</v>
      </c>
      <c r="E10" s="159"/>
      <c r="F10" s="159"/>
    </row>
    <row r="11" spans="1:6" ht="15" customHeight="1" x14ac:dyDescent="0.3">
      <c r="A11" s="156"/>
      <c r="B11" s="156" t="s">
        <v>7</v>
      </c>
      <c r="C11" s="161" t="s">
        <v>132</v>
      </c>
      <c r="D11" s="160">
        <v>0</v>
      </c>
      <c r="E11" s="159"/>
      <c r="F11" s="159"/>
    </row>
    <row r="12" spans="1:6" s="51" customFormat="1" ht="15" customHeight="1" x14ac:dyDescent="0.3">
      <c r="A12" s="8">
        <v>4</v>
      </c>
      <c r="B12" s="8"/>
      <c r="C12" s="153" t="s">
        <v>313</v>
      </c>
      <c r="D12" s="162"/>
      <c r="E12" s="27">
        <f>SUM(D13:D15)</f>
        <v>357958.65</v>
      </c>
      <c r="F12" s="27"/>
    </row>
    <row r="13" spans="1:6" s="51" customFormat="1" ht="15" customHeight="1" x14ac:dyDescent="0.3">
      <c r="A13" s="156"/>
      <c r="B13" s="156" t="s">
        <v>3</v>
      </c>
      <c r="C13" s="161" t="s">
        <v>177</v>
      </c>
      <c r="D13" s="158">
        <v>357958.65</v>
      </c>
      <c r="E13" s="159"/>
      <c r="F13" s="159"/>
    </row>
    <row r="14" spans="1:6" s="51" customFormat="1" ht="15" customHeight="1" x14ac:dyDescent="0.3">
      <c r="A14" s="156"/>
      <c r="B14" s="156" t="s">
        <v>5</v>
      </c>
      <c r="C14" s="161" t="s">
        <v>178</v>
      </c>
      <c r="D14" s="163">
        <v>0</v>
      </c>
      <c r="E14" s="159"/>
      <c r="F14" s="159"/>
    </row>
    <row r="15" spans="1:6" ht="15" customHeight="1" x14ac:dyDescent="0.3">
      <c r="A15" s="156"/>
      <c r="B15" s="156" t="s">
        <v>7</v>
      </c>
      <c r="C15" s="161" t="s">
        <v>314</v>
      </c>
      <c r="D15" s="163">
        <v>0</v>
      </c>
      <c r="E15" s="159"/>
      <c r="F15" s="159"/>
    </row>
    <row r="16" spans="1:6" ht="15" customHeight="1" x14ac:dyDescent="0.3">
      <c r="A16" s="8">
        <v>5</v>
      </c>
      <c r="B16" s="8"/>
      <c r="C16" s="153" t="s">
        <v>32</v>
      </c>
      <c r="D16" s="162">
        <v>0</v>
      </c>
      <c r="E16" s="27"/>
      <c r="F16" s="27"/>
    </row>
    <row r="17" spans="1:6" ht="15" customHeight="1" x14ac:dyDescent="0.3">
      <c r="A17" s="8">
        <v>6</v>
      </c>
      <c r="B17" s="8"/>
      <c r="C17" s="153" t="s">
        <v>315</v>
      </c>
      <c r="D17" s="162">
        <v>0</v>
      </c>
      <c r="E17" s="27"/>
      <c r="F17" s="27"/>
    </row>
    <row r="18" spans="1:6" ht="15" customHeight="1" x14ac:dyDescent="0.3">
      <c r="A18" s="8">
        <v>7</v>
      </c>
      <c r="B18" s="8"/>
      <c r="C18" s="153" t="s">
        <v>45</v>
      </c>
      <c r="D18" s="162">
        <v>0</v>
      </c>
      <c r="E18" s="27"/>
      <c r="F18" s="27"/>
    </row>
    <row r="19" spans="1:6" s="14" customFormat="1" ht="17.100000000000001" customHeight="1" x14ac:dyDescent="0.3">
      <c r="A19" s="8">
        <v>8</v>
      </c>
      <c r="B19" s="8"/>
      <c r="C19" s="153" t="s">
        <v>179</v>
      </c>
      <c r="D19" s="162">
        <v>0</v>
      </c>
      <c r="E19" s="27">
        <f>SUM(D19)</f>
        <v>0</v>
      </c>
      <c r="F19" s="27"/>
    </row>
    <row r="20" spans="1:6" ht="15" customHeight="1" thickBot="1" x14ac:dyDescent="0.35">
      <c r="A20" s="14"/>
      <c r="B20" s="14"/>
      <c r="C20" s="16" t="s">
        <v>316</v>
      </c>
      <c r="D20" s="28"/>
      <c r="E20" s="29">
        <f>SUM(E6:E19)</f>
        <v>761556</v>
      </c>
      <c r="F20" s="30"/>
    </row>
    <row r="21" spans="1:6" ht="15" customHeight="1" x14ac:dyDescent="0.3">
      <c r="C21" s="15"/>
      <c r="D21" s="26"/>
      <c r="E21" s="27"/>
      <c r="F21" s="27"/>
    </row>
    <row r="22" spans="1:6" ht="15" customHeight="1" x14ac:dyDescent="0.3">
      <c r="A22" s="12" t="s">
        <v>33</v>
      </c>
      <c r="C22" s="152" t="s">
        <v>317</v>
      </c>
      <c r="D22" s="26"/>
      <c r="E22" s="27"/>
      <c r="F22" s="27"/>
    </row>
    <row r="23" spans="1:6" ht="15" customHeight="1" x14ac:dyDescent="0.3">
      <c r="C23" s="13"/>
      <c r="D23" s="26"/>
      <c r="E23" s="27"/>
      <c r="F23" s="27"/>
    </row>
    <row r="24" spans="1:6" ht="15" customHeight="1" x14ac:dyDescent="0.3">
      <c r="A24" s="8">
        <v>9</v>
      </c>
      <c r="C24" s="153" t="s">
        <v>34</v>
      </c>
      <c r="D24" s="164">
        <v>0</v>
      </c>
      <c r="E24" s="165">
        <f>SUM(D24)</f>
        <v>0</v>
      </c>
      <c r="F24" s="27"/>
    </row>
    <row r="25" spans="1:6" ht="15" customHeight="1" x14ac:dyDescent="0.3">
      <c r="A25" s="8">
        <v>10</v>
      </c>
      <c r="C25" s="153" t="s">
        <v>12</v>
      </c>
      <c r="D25" s="26">
        <v>338817.51</v>
      </c>
      <c r="E25" s="27">
        <f>SUM(D25)</f>
        <v>338817.51</v>
      </c>
      <c r="F25" s="27"/>
    </row>
    <row r="26" spans="1:6" s="51" customFormat="1" ht="15" customHeight="1" x14ac:dyDescent="0.3">
      <c r="A26" s="8">
        <v>11</v>
      </c>
      <c r="B26" s="12"/>
      <c r="C26" s="153" t="s">
        <v>180</v>
      </c>
      <c r="D26" s="164">
        <v>0</v>
      </c>
      <c r="E26" s="165">
        <v>0</v>
      </c>
      <c r="F26" s="27"/>
    </row>
    <row r="27" spans="1:6" s="51" customFormat="1" ht="15" customHeight="1" x14ac:dyDescent="0.3">
      <c r="A27" s="8">
        <v>12</v>
      </c>
      <c r="B27" s="12"/>
      <c r="C27" s="153" t="s">
        <v>181</v>
      </c>
      <c r="D27" s="26"/>
      <c r="E27" s="27">
        <f>SUM(D28:D30)</f>
        <v>3500</v>
      </c>
      <c r="F27" s="27"/>
    </row>
    <row r="28" spans="1:6" s="51" customFormat="1" ht="15" customHeight="1" x14ac:dyDescent="0.3">
      <c r="A28" s="156"/>
      <c r="B28" s="156" t="s">
        <v>173</v>
      </c>
      <c r="C28" s="161" t="s">
        <v>182</v>
      </c>
      <c r="D28" s="158">
        <v>3500</v>
      </c>
      <c r="E28" s="159"/>
      <c r="F28" s="159"/>
    </row>
    <row r="29" spans="1:6" ht="15" customHeight="1" x14ac:dyDescent="0.3">
      <c r="A29" s="156"/>
      <c r="B29" s="156" t="s">
        <v>175</v>
      </c>
      <c r="C29" s="161" t="s">
        <v>318</v>
      </c>
      <c r="D29" s="160">
        <v>0</v>
      </c>
      <c r="E29" s="159"/>
      <c r="F29" s="159"/>
    </row>
    <row r="30" spans="1:6" ht="15" customHeight="1" x14ac:dyDescent="0.3">
      <c r="A30" s="156"/>
      <c r="B30" s="156" t="s">
        <v>176</v>
      </c>
      <c r="C30" s="161" t="s">
        <v>319</v>
      </c>
      <c r="D30" s="160">
        <v>0</v>
      </c>
      <c r="E30" s="159"/>
      <c r="F30" s="159"/>
    </row>
    <row r="31" spans="1:6" s="51" customFormat="1" ht="15" customHeight="1" x14ac:dyDescent="0.3">
      <c r="A31" s="8">
        <v>13</v>
      </c>
      <c r="B31" s="8"/>
      <c r="C31" s="153" t="s">
        <v>11</v>
      </c>
      <c r="D31" s="162">
        <v>334561.52</v>
      </c>
      <c r="E31" s="27">
        <f>SUM(D31)</f>
        <v>334561.52</v>
      </c>
      <c r="F31" s="27"/>
    </row>
    <row r="32" spans="1:6" s="51" customFormat="1" ht="15" customHeight="1" x14ac:dyDescent="0.3">
      <c r="A32" s="8">
        <v>14</v>
      </c>
      <c r="B32" s="8"/>
      <c r="C32" s="153" t="s">
        <v>183</v>
      </c>
      <c r="D32" s="162"/>
      <c r="E32" s="27">
        <f>SUM(D33:D36)</f>
        <v>123555.42000000001</v>
      </c>
      <c r="F32" s="27"/>
    </row>
    <row r="33" spans="1:6" s="51" customFormat="1" ht="15" customHeight="1" x14ac:dyDescent="0.3">
      <c r="A33" s="156"/>
      <c r="B33" s="156" t="s">
        <v>173</v>
      </c>
      <c r="C33" s="161" t="s">
        <v>184</v>
      </c>
      <c r="D33" s="163">
        <v>37514.480000000003</v>
      </c>
      <c r="E33" s="159"/>
      <c r="F33" s="159"/>
    </row>
    <row r="34" spans="1:6" s="51" customFormat="1" ht="15" customHeight="1" x14ac:dyDescent="0.3">
      <c r="A34" s="156"/>
      <c r="B34" s="156" t="s">
        <v>175</v>
      </c>
      <c r="C34" s="161" t="s">
        <v>185</v>
      </c>
      <c r="D34" s="163">
        <v>86040.94</v>
      </c>
      <c r="E34" s="159"/>
      <c r="F34" s="159"/>
    </row>
    <row r="35" spans="1:6" ht="15" customHeight="1" x14ac:dyDescent="0.3">
      <c r="A35" s="156"/>
      <c r="B35" s="156" t="s">
        <v>176</v>
      </c>
      <c r="C35" s="161" t="s">
        <v>186</v>
      </c>
      <c r="D35" s="163">
        <v>0</v>
      </c>
      <c r="E35" s="159"/>
      <c r="F35" s="159"/>
    </row>
    <row r="36" spans="1:6" ht="15" customHeight="1" x14ac:dyDescent="0.3">
      <c r="A36" s="156"/>
      <c r="B36" s="156" t="s">
        <v>187</v>
      </c>
      <c r="C36" s="161" t="s">
        <v>188</v>
      </c>
      <c r="D36" s="163">
        <v>0</v>
      </c>
      <c r="E36" s="159"/>
      <c r="F36" s="159"/>
    </row>
    <row r="37" spans="1:6" ht="15" customHeight="1" x14ac:dyDescent="0.3">
      <c r="A37" s="8">
        <v>15</v>
      </c>
      <c r="B37" s="8"/>
      <c r="C37" s="153" t="s">
        <v>35</v>
      </c>
      <c r="D37" s="162">
        <v>0</v>
      </c>
      <c r="E37" s="165">
        <f>SUM(D37)</f>
        <v>0</v>
      </c>
      <c r="F37" s="27"/>
    </row>
    <row r="38" spans="1:6" ht="15" customHeight="1" x14ac:dyDescent="0.3">
      <c r="A38" s="8">
        <v>16</v>
      </c>
      <c r="B38" s="8"/>
      <c r="C38" s="153" t="s">
        <v>189</v>
      </c>
      <c r="D38" s="162">
        <v>0</v>
      </c>
      <c r="E38" s="165">
        <f>SUM(D38)</f>
        <v>0</v>
      </c>
      <c r="F38" s="27"/>
    </row>
    <row r="39" spans="1:6" s="14" customFormat="1" ht="17.100000000000001" customHeight="1" x14ac:dyDescent="0.3">
      <c r="A39" s="8">
        <v>17</v>
      </c>
      <c r="B39" s="8"/>
      <c r="C39" s="153" t="s">
        <v>190</v>
      </c>
      <c r="D39" s="162">
        <v>0</v>
      </c>
      <c r="E39" s="27">
        <f>SUM(D39)</f>
        <v>0</v>
      </c>
      <c r="F39" s="27"/>
    </row>
    <row r="40" spans="1:6" ht="15" customHeight="1" x14ac:dyDescent="0.3">
      <c r="A40" s="8">
        <v>18</v>
      </c>
      <c r="B40" s="8"/>
      <c r="C40" s="153" t="s">
        <v>191</v>
      </c>
      <c r="D40" s="162">
        <v>24796</v>
      </c>
      <c r="E40" s="165">
        <f>SUM(D40)</f>
        <v>24796</v>
      </c>
      <c r="F40" s="27"/>
    </row>
    <row r="41" spans="1:6" s="14" customFormat="1" ht="17.100000000000001" customHeight="1" thickBot="1" x14ac:dyDescent="0.35">
      <c r="C41" s="16" t="s">
        <v>320</v>
      </c>
      <c r="D41" s="28"/>
      <c r="E41" s="166">
        <f>SUM(E24:E40)</f>
        <v>825230.45000000007</v>
      </c>
      <c r="F41" s="30"/>
    </row>
    <row r="42" spans="1:6" s="14" customFormat="1" ht="17.100000000000001" customHeight="1" x14ac:dyDescent="0.3">
      <c r="A42" s="12"/>
      <c r="B42" s="12"/>
      <c r="C42" s="12"/>
      <c r="D42" s="26"/>
      <c r="E42" s="27"/>
      <c r="F42" s="27"/>
    </row>
    <row r="43" spans="1:6" s="14" customFormat="1" ht="17.100000000000001" customHeight="1" thickBot="1" x14ac:dyDescent="0.35">
      <c r="C43" s="16" t="s">
        <v>321</v>
      </c>
      <c r="D43" s="28"/>
      <c r="E43" s="30"/>
      <c r="F43" s="29">
        <f>SUM(E20-E41)</f>
        <v>-63674.45000000007</v>
      </c>
    </row>
    <row r="44" spans="1:6" ht="15" customHeight="1" x14ac:dyDescent="0.3">
      <c r="D44" s="26"/>
      <c r="E44" s="27"/>
      <c r="F44" s="27"/>
    </row>
    <row r="45" spans="1:6" ht="15" customHeight="1" x14ac:dyDescent="0.3">
      <c r="A45" s="12" t="s">
        <v>36</v>
      </c>
      <c r="C45" s="152" t="s">
        <v>196</v>
      </c>
      <c r="D45" s="26"/>
      <c r="E45" s="27"/>
      <c r="F45" s="27"/>
    </row>
    <row r="46" spans="1:6" ht="15" customHeight="1" x14ac:dyDescent="0.3">
      <c r="C46" s="152"/>
      <c r="D46" s="26"/>
      <c r="E46" s="27"/>
      <c r="F46" s="27"/>
    </row>
    <row r="47" spans="1:6" ht="15" customHeight="1" x14ac:dyDescent="0.3">
      <c r="C47" s="152" t="s">
        <v>2</v>
      </c>
      <c r="D47" s="26"/>
      <c r="E47" s="27"/>
      <c r="F47" s="27"/>
    </row>
    <row r="48" spans="1:6" s="51" customFormat="1" ht="15" customHeight="1" x14ac:dyDescent="0.3">
      <c r="A48" s="8">
        <v>19</v>
      </c>
      <c r="B48" s="8"/>
      <c r="C48" s="154" t="s">
        <v>322</v>
      </c>
      <c r="D48" s="162"/>
      <c r="E48" s="165">
        <v>0</v>
      </c>
      <c r="F48" s="27"/>
    </row>
    <row r="49" spans="1:6" s="51" customFormat="1" ht="15" customHeight="1" x14ac:dyDescent="0.3">
      <c r="A49" s="167"/>
      <c r="B49" s="167" t="s">
        <v>173</v>
      </c>
      <c r="C49" s="168" t="s">
        <v>193</v>
      </c>
      <c r="D49" s="169">
        <v>0</v>
      </c>
      <c r="E49" s="170"/>
      <c r="F49" s="170"/>
    </row>
    <row r="50" spans="1:6" s="51" customFormat="1" ht="15" customHeight="1" x14ac:dyDescent="0.3">
      <c r="A50" s="167"/>
      <c r="B50" s="167" t="s">
        <v>175</v>
      </c>
      <c r="C50" s="168" t="s">
        <v>192</v>
      </c>
      <c r="D50" s="169">
        <v>0</v>
      </c>
      <c r="E50" s="170"/>
      <c r="F50" s="170"/>
    </row>
    <row r="51" spans="1:6" ht="15" customHeight="1" x14ac:dyDescent="0.3">
      <c r="A51" s="167"/>
      <c r="B51" s="167" t="s">
        <v>176</v>
      </c>
      <c r="C51" s="168" t="s">
        <v>194</v>
      </c>
      <c r="D51" s="169">
        <v>0</v>
      </c>
      <c r="E51" s="170"/>
      <c r="F51" s="170"/>
    </row>
    <row r="52" spans="1:6" s="14" customFormat="1" ht="15" customHeight="1" x14ac:dyDescent="0.3">
      <c r="A52" s="8">
        <v>20</v>
      </c>
      <c r="B52" s="8"/>
      <c r="C52" s="171" t="s">
        <v>323</v>
      </c>
      <c r="D52" s="162">
        <v>0</v>
      </c>
      <c r="E52" s="27">
        <f>SUM(D52)</f>
        <v>0</v>
      </c>
      <c r="F52" s="27"/>
    </row>
    <row r="53" spans="1:6" ht="15" customHeight="1" x14ac:dyDescent="0.3">
      <c r="A53" s="8"/>
      <c r="B53" s="8"/>
      <c r="C53" s="15" t="s">
        <v>324</v>
      </c>
      <c r="D53" s="162"/>
      <c r="E53" s="27">
        <f>SUM(E48:E52)</f>
        <v>0</v>
      </c>
      <c r="F53" s="27"/>
    </row>
    <row r="54" spans="1:6" ht="15" customHeight="1" x14ac:dyDescent="0.3">
      <c r="A54" s="8"/>
      <c r="B54" s="8"/>
      <c r="C54" s="172" t="s">
        <v>197</v>
      </c>
      <c r="D54" s="162"/>
      <c r="E54" s="27"/>
      <c r="F54" s="27"/>
    </row>
    <row r="55" spans="1:6" ht="15" customHeight="1" x14ac:dyDescent="0.3">
      <c r="A55" s="8">
        <v>21</v>
      </c>
      <c r="B55" s="8"/>
      <c r="C55" s="15" t="s">
        <v>198</v>
      </c>
      <c r="D55" s="162"/>
      <c r="E55" s="27">
        <f>SUM(D56:D57)</f>
        <v>0</v>
      </c>
      <c r="F55" s="27"/>
    </row>
    <row r="56" spans="1:6" ht="15" customHeight="1" x14ac:dyDescent="0.3">
      <c r="A56" s="156"/>
      <c r="B56" s="156" t="s">
        <v>173</v>
      </c>
      <c r="C56" s="173" t="s">
        <v>39</v>
      </c>
      <c r="D56" s="163">
        <v>0</v>
      </c>
      <c r="E56" s="159"/>
      <c r="F56" s="159"/>
    </row>
    <row r="57" spans="1:6" ht="15" customHeight="1" x14ac:dyDescent="0.3">
      <c r="A57" s="156"/>
      <c r="B57" s="156" t="s">
        <v>175</v>
      </c>
      <c r="C57" s="174" t="s">
        <v>195</v>
      </c>
      <c r="D57" s="163"/>
      <c r="E57" s="159"/>
      <c r="F57" s="159"/>
    </row>
    <row r="58" spans="1:6" ht="15" customHeight="1" x14ac:dyDescent="0.3">
      <c r="A58" s="8"/>
      <c r="B58" s="8"/>
      <c r="C58" s="14" t="s">
        <v>199</v>
      </c>
      <c r="D58" s="162"/>
      <c r="E58" s="27">
        <f>SUM(D55:D57)</f>
        <v>0</v>
      </c>
      <c r="F58" s="27"/>
    </row>
    <row r="59" spans="1:6" ht="15" customHeight="1" x14ac:dyDescent="0.3">
      <c r="A59" s="8"/>
      <c r="B59" s="8"/>
      <c r="D59" s="162"/>
      <c r="E59" s="27"/>
      <c r="F59" s="27"/>
    </row>
    <row r="60" spans="1:6" ht="15" customHeight="1" thickBot="1" x14ac:dyDescent="0.35">
      <c r="A60" s="14"/>
      <c r="B60" s="14"/>
      <c r="C60" s="16" t="s">
        <v>325</v>
      </c>
      <c r="D60" s="28"/>
      <c r="E60" s="30"/>
      <c r="F60" s="29">
        <f>SUM(E53-E58)</f>
        <v>0</v>
      </c>
    </row>
    <row r="61" spans="1:6" s="14" customFormat="1" ht="17.100000000000001" customHeight="1" x14ac:dyDescent="0.3">
      <c r="A61" s="12"/>
      <c r="B61" s="12"/>
      <c r="C61" s="12"/>
      <c r="D61" s="26"/>
      <c r="E61" s="27"/>
      <c r="F61" s="27"/>
    </row>
    <row r="62" spans="1:6" ht="15" customHeight="1" x14ac:dyDescent="0.3">
      <c r="A62" s="12" t="s">
        <v>37</v>
      </c>
      <c r="C62" s="13" t="s">
        <v>200</v>
      </c>
      <c r="D62" s="26"/>
      <c r="E62" s="27"/>
      <c r="F62" s="27"/>
    </row>
    <row r="63" spans="1:6" ht="15" customHeight="1" x14ac:dyDescent="0.3">
      <c r="C63" s="13"/>
      <c r="D63" s="26"/>
      <c r="E63" s="27"/>
      <c r="F63" s="27"/>
    </row>
    <row r="64" spans="1:6" ht="15" customHeight="1" x14ac:dyDescent="0.3">
      <c r="A64" s="12">
        <v>22</v>
      </c>
      <c r="C64" s="13" t="s">
        <v>201</v>
      </c>
      <c r="D64" s="164">
        <v>0</v>
      </c>
      <c r="E64" s="27"/>
      <c r="F64" s="27"/>
    </row>
    <row r="65" spans="1:6" ht="15" customHeight="1" x14ac:dyDescent="0.3">
      <c r="A65" s="8">
        <v>23</v>
      </c>
      <c r="B65" s="8"/>
      <c r="C65" s="181" t="s">
        <v>202</v>
      </c>
      <c r="D65" s="175">
        <v>0</v>
      </c>
      <c r="E65" s="27"/>
      <c r="F65" s="27"/>
    </row>
    <row r="66" spans="1:6" ht="15" customHeight="1" thickBot="1" x14ac:dyDescent="0.35">
      <c r="A66" s="8"/>
      <c r="B66" s="8"/>
      <c r="C66" s="182" t="s">
        <v>326</v>
      </c>
      <c r="D66" s="176"/>
      <c r="E66" s="27"/>
      <c r="F66" s="177">
        <f>SUM(D64:D65)</f>
        <v>0</v>
      </c>
    </row>
    <row r="67" spans="1:6" ht="15" customHeight="1" x14ac:dyDescent="0.3">
      <c r="A67" s="8"/>
      <c r="B67" s="8"/>
      <c r="C67" s="153"/>
      <c r="D67" s="176"/>
      <c r="E67" s="27"/>
      <c r="F67" s="27"/>
    </row>
    <row r="68" spans="1:6" s="14" customFormat="1" ht="15" customHeight="1" x14ac:dyDescent="0.3">
      <c r="A68" s="12"/>
      <c r="B68" s="12"/>
      <c r="C68" s="12"/>
      <c r="D68" s="26"/>
      <c r="E68" s="27"/>
      <c r="F68" s="27"/>
    </row>
    <row r="69" spans="1:6" ht="15" customHeight="1" x14ac:dyDescent="0.3">
      <c r="A69" s="12" t="s">
        <v>40</v>
      </c>
      <c r="C69" s="13" t="s">
        <v>41</v>
      </c>
      <c r="D69" s="26"/>
      <c r="E69" s="27"/>
      <c r="F69" s="27"/>
    </row>
    <row r="70" spans="1:6" ht="15" customHeight="1" x14ac:dyDescent="0.3">
      <c r="C70" s="13"/>
      <c r="D70" s="26"/>
      <c r="E70" s="27"/>
      <c r="F70" s="27"/>
    </row>
    <row r="71" spans="1:6" s="51" customFormat="1" ht="15" customHeight="1" x14ac:dyDescent="0.3">
      <c r="A71" s="12"/>
      <c r="B71" s="12"/>
      <c r="C71" s="183" t="s">
        <v>203</v>
      </c>
      <c r="D71" s="176"/>
      <c r="E71" s="27"/>
      <c r="F71" s="27"/>
    </row>
    <row r="72" spans="1:6" s="51" customFormat="1" ht="15" customHeight="1" x14ac:dyDescent="0.3">
      <c r="A72" s="8">
        <v>24</v>
      </c>
      <c r="B72" s="8"/>
      <c r="C72" s="183" t="s">
        <v>203</v>
      </c>
      <c r="D72" s="176"/>
      <c r="E72" s="27"/>
      <c r="F72" s="27"/>
    </row>
    <row r="73" spans="1:6" s="51" customFormat="1" ht="15" customHeight="1" x14ac:dyDescent="0.3">
      <c r="A73" s="167"/>
      <c r="B73" s="167" t="s">
        <v>3</v>
      </c>
      <c r="C73" s="184" t="s">
        <v>327</v>
      </c>
      <c r="D73" s="178">
        <v>0</v>
      </c>
      <c r="E73" s="170"/>
      <c r="F73" s="170"/>
    </row>
    <row r="74" spans="1:6" s="51" customFormat="1" ht="15" customHeight="1" x14ac:dyDescent="0.3">
      <c r="A74" s="167"/>
      <c r="B74" s="167" t="s">
        <v>5</v>
      </c>
      <c r="C74" s="184" t="s">
        <v>328</v>
      </c>
      <c r="D74" s="178">
        <v>99123.35</v>
      </c>
      <c r="E74" s="170"/>
      <c r="F74" s="170"/>
    </row>
    <row r="75" spans="1:6" s="51" customFormat="1" ht="15" customHeight="1" x14ac:dyDescent="0.3">
      <c r="A75" s="167"/>
      <c r="B75" s="167" t="s">
        <v>7</v>
      </c>
      <c r="C75" s="184" t="s">
        <v>329</v>
      </c>
      <c r="D75" s="178">
        <v>1363.96</v>
      </c>
      <c r="E75" s="170"/>
      <c r="F75" s="170"/>
    </row>
    <row r="76" spans="1:6" ht="15" customHeight="1" x14ac:dyDescent="0.3">
      <c r="A76" s="167"/>
      <c r="B76" s="167" t="s">
        <v>8</v>
      </c>
      <c r="C76" s="184" t="s">
        <v>42</v>
      </c>
      <c r="D76" s="178">
        <v>0</v>
      </c>
      <c r="E76" s="170"/>
      <c r="F76" s="170"/>
    </row>
    <row r="77" spans="1:6" ht="15" customHeight="1" x14ac:dyDescent="0.3">
      <c r="A77" s="167"/>
      <c r="B77" s="167" t="s">
        <v>17</v>
      </c>
      <c r="C77" s="184" t="s">
        <v>330</v>
      </c>
      <c r="D77" s="178">
        <v>53130</v>
      </c>
      <c r="E77" s="170"/>
      <c r="F77" s="170"/>
    </row>
    <row r="78" spans="1:6" ht="15" customHeight="1" thickBot="1" x14ac:dyDescent="0.35">
      <c r="C78" s="14" t="s">
        <v>204</v>
      </c>
      <c r="D78" s="26"/>
      <c r="E78" s="29">
        <f>SUM(D73:D77)</f>
        <v>153617.31</v>
      </c>
      <c r="F78" s="27"/>
    </row>
    <row r="79" spans="1:6" ht="15" customHeight="1" x14ac:dyDescent="0.3">
      <c r="C79" s="12" t="s">
        <v>44</v>
      </c>
      <c r="D79" s="26"/>
      <c r="E79" s="27"/>
      <c r="F79" s="27"/>
    </row>
    <row r="80" spans="1:6" ht="15" customHeight="1" x14ac:dyDescent="0.3">
      <c r="A80" s="12">
        <v>25</v>
      </c>
      <c r="C80" s="152" t="s">
        <v>44</v>
      </c>
      <c r="D80" s="26"/>
      <c r="E80" s="27"/>
      <c r="F80" s="27"/>
    </row>
    <row r="81" spans="1:6" ht="15" customHeight="1" x14ac:dyDescent="0.3">
      <c r="A81" s="167"/>
      <c r="B81" s="167" t="s">
        <v>3</v>
      </c>
      <c r="C81" s="179" t="s">
        <v>331</v>
      </c>
      <c r="D81" s="180">
        <v>0</v>
      </c>
      <c r="E81" s="170"/>
      <c r="F81" s="170"/>
    </row>
    <row r="82" spans="1:6" ht="15" customHeight="1" x14ac:dyDescent="0.3">
      <c r="A82" s="167"/>
      <c r="B82" s="167" t="s">
        <v>5</v>
      </c>
      <c r="C82" s="179" t="s">
        <v>332</v>
      </c>
      <c r="D82" s="169">
        <v>6244.18</v>
      </c>
      <c r="E82" s="170"/>
      <c r="F82" s="170"/>
    </row>
    <row r="83" spans="1:6" ht="15" customHeight="1" x14ac:dyDescent="0.3">
      <c r="A83" s="167"/>
      <c r="B83" s="167" t="s">
        <v>7</v>
      </c>
      <c r="C83" s="179" t="s">
        <v>43</v>
      </c>
      <c r="D83" s="169">
        <v>0</v>
      </c>
      <c r="E83" s="170"/>
      <c r="F83" s="170"/>
    </row>
    <row r="84" spans="1:6" ht="15" customHeight="1" x14ac:dyDescent="0.3">
      <c r="A84" s="167"/>
      <c r="B84" s="167" t="s">
        <v>8</v>
      </c>
      <c r="C84" s="179" t="s">
        <v>333</v>
      </c>
      <c r="D84" s="169">
        <v>80138.009999999995</v>
      </c>
      <c r="E84" s="170"/>
      <c r="F84" s="170"/>
    </row>
    <row r="85" spans="1:6" ht="15" customHeight="1" thickBot="1" x14ac:dyDescent="0.35">
      <c r="C85" s="152" t="s">
        <v>205</v>
      </c>
      <c r="D85" s="26"/>
      <c r="E85" s="29">
        <f>SUM(D81:D84)</f>
        <v>86382.19</v>
      </c>
      <c r="F85" s="27"/>
    </row>
    <row r="86" spans="1:6" ht="15" customHeight="1" thickBot="1" x14ac:dyDescent="0.35">
      <c r="C86" s="152" t="s">
        <v>334</v>
      </c>
      <c r="D86" s="26"/>
      <c r="E86" s="30"/>
      <c r="F86" s="31">
        <f>SUM(E78-E85)</f>
        <v>67235.12</v>
      </c>
    </row>
    <row r="87" spans="1:6" ht="15" customHeight="1" x14ac:dyDescent="0.3">
      <c r="C87" s="13" t="s">
        <v>206</v>
      </c>
      <c r="D87" s="26"/>
      <c r="E87" s="27"/>
      <c r="F87" s="27">
        <f>SUM(F43+F60+F86)</f>
        <v>3560.6699999999255</v>
      </c>
    </row>
    <row r="88" spans="1:6" ht="15" customHeight="1" x14ac:dyDescent="0.3">
      <c r="D88" s="26"/>
      <c r="E88" s="27"/>
      <c r="F88" s="27"/>
    </row>
    <row r="89" spans="1:6" ht="15" customHeight="1" x14ac:dyDescent="0.3">
      <c r="A89" s="12" t="s">
        <v>67</v>
      </c>
      <c r="C89" s="12" t="s">
        <v>207</v>
      </c>
      <c r="D89" s="26"/>
      <c r="E89" s="27"/>
      <c r="F89" s="165">
        <f>SUM(D90)</f>
        <v>0</v>
      </c>
    </row>
    <row r="90" spans="1:6" ht="15" customHeight="1" x14ac:dyDescent="0.3">
      <c r="A90" s="12">
        <v>26</v>
      </c>
      <c r="C90" s="12" t="s">
        <v>208</v>
      </c>
      <c r="D90" s="164">
        <v>0</v>
      </c>
      <c r="E90" s="27"/>
      <c r="F90" s="27"/>
    </row>
    <row r="91" spans="1:6" ht="15" customHeight="1" x14ac:dyDescent="0.3">
      <c r="D91" s="26"/>
      <c r="E91" s="27"/>
      <c r="F91" s="27"/>
    </row>
    <row r="92" spans="1:6" ht="13.5" thickBot="1" x14ac:dyDescent="0.35">
      <c r="A92" s="14"/>
      <c r="B92" s="14"/>
      <c r="C92" s="16" t="s">
        <v>335</v>
      </c>
      <c r="D92" s="32"/>
      <c r="E92" s="29"/>
      <c r="F92" s="29">
        <f>SUM(F87:F91)</f>
        <v>3560.6699999999255</v>
      </c>
    </row>
  </sheetData>
  <printOptions horizontalCentered="1"/>
  <pageMargins left="0.39370078740157483" right="0.39370078740157483" top="0.78740157480314965" bottom="0" header="0.39370078740157483" footer="0"/>
  <pageSetup paperSize="9" scale="78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0"/>
  <sheetViews>
    <sheetView zoomScaleNormal="100" workbookViewId="0">
      <pane xSplit="3" ySplit="1" topLeftCell="D2" activePane="bottomRight" state="frozenSplit"/>
      <selection pane="topRight" activeCell="C1" sqref="C1"/>
      <selection pane="bottomLeft" activeCell="A3" sqref="A3"/>
      <selection pane="bottomRight" activeCell="A39" sqref="A39:I40"/>
    </sheetView>
  </sheetViews>
  <sheetFormatPr defaultRowHeight="11.25" x14ac:dyDescent="0.3"/>
  <cols>
    <col min="1" max="1" width="4.375" style="6" customWidth="1"/>
    <col min="2" max="2" width="4.375" style="1" bestFit="1" customWidth="1"/>
    <col min="3" max="3" width="45.625" style="1" bestFit="1" customWidth="1"/>
    <col min="4" max="10" width="14.625" style="7" customWidth="1"/>
    <col min="11" max="11" width="13.25" style="1" bestFit="1" customWidth="1"/>
    <col min="12" max="12" width="14.125" style="33" bestFit="1" customWidth="1"/>
    <col min="13" max="14" width="11.375" style="1" bestFit="1" customWidth="1"/>
    <col min="15" max="16384" width="9" style="1"/>
  </cols>
  <sheetData>
    <row r="1" spans="1:9" ht="22.5" x14ac:dyDescent="0.3">
      <c r="C1" s="4"/>
      <c r="D1" s="2" t="s">
        <v>47</v>
      </c>
      <c r="E1" s="187" t="s">
        <v>48</v>
      </c>
      <c r="F1" s="188"/>
      <c r="G1" s="188" t="s">
        <v>51</v>
      </c>
      <c r="H1" s="189"/>
      <c r="I1" s="2" t="s">
        <v>52</v>
      </c>
    </row>
    <row r="2" spans="1:9" x14ac:dyDescent="0.3">
      <c r="C2" s="4"/>
      <c r="D2" s="3"/>
      <c r="E2" s="21" t="s">
        <v>49</v>
      </c>
      <c r="F2" s="21" t="s">
        <v>50</v>
      </c>
      <c r="G2" s="21" t="s">
        <v>49</v>
      </c>
      <c r="H2" s="22" t="s">
        <v>50</v>
      </c>
      <c r="I2" s="3"/>
    </row>
    <row r="3" spans="1:9" x14ac:dyDescent="0.3">
      <c r="A3" s="6" t="s">
        <v>23</v>
      </c>
      <c r="C3" s="135" t="s">
        <v>46</v>
      </c>
      <c r="D3" s="136"/>
      <c r="E3" s="136"/>
      <c r="F3" s="136"/>
      <c r="G3" s="136"/>
      <c r="H3" s="136"/>
      <c r="I3" s="136"/>
    </row>
    <row r="4" spans="1:9" x14ac:dyDescent="0.3">
      <c r="D4" s="137"/>
      <c r="E4" s="137"/>
      <c r="F4" s="137"/>
      <c r="G4" s="137"/>
      <c r="H4" s="137"/>
      <c r="I4" s="137"/>
    </row>
    <row r="5" spans="1:9" x14ac:dyDescent="0.3">
      <c r="A5" s="6" t="s">
        <v>288</v>
      </c>
      <c r="B5" s="6"/>
      <c r="C5" s="1" t="s">
        <v>289</v>
      </c>
      <c r="D5" s="43">
        <v>3834325.71</v>
      </c>
      <c r="E5" s="43"/>
      <c r="F5" s="43"/>
      <c r="G5" s="43">
        <v>3560.67</v>
      </c>
      <c r="H5" s="43">
        <v>0</v>
      </c>
      <c r="I5" s="43">
        <f t="shared" ref="I5:I47" si="0">SUM(D5+E5-F5+G5-H5)</f>
        <v>3837886.38</v>
      </c>
    </row>
    <row r="6" spans="1:9" x14ac:dyDescent="0.3">
      <c r="A6" s="6" t="s">
        <v>290</v>
      </c>
      <c r="B6" s="6"/>
      <c r="C6" s="1" t="s">
        <v>291</v>
      </c>
      <c r="D6" s="43">
        <v>0</v>
      </c>
      <c r="E6" s="43">
        <v>0</v>
      </c>
      <c r="F6" s="43">
        <v>0</v>
      </c>
      <c r="G6" s="43">
        <v>0</v>
      </c>
      <c r="H6" s="43">
        <v>0</v>
      </c>
      <c r="I6" s="43">
        <v>0</v>
      </c>
    </row>
    <row r="7" spans="1:9" x14ac:dyDescent="0.3">
      <c r="A7" s="6" t="s">
        <v>292</v>
      </c>
      <c r="B7" s="6"/>
      <c r="C7" s="1" t="s">
        <v>293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</row>
    <row r="8" spans="1:9" ht="12" thickBot="1" x14ac:dyDescent="0.35">
      <c r="C8" s="138" t="s">
        <v>55</v>
      </c>
      <c r="D8" s="139">
        <f>SUM(D5:D7)</f>
        <v>3834325.71</v>
      </c>
      <c r="E8" s="139">
        <f t="shared" ref="E8:I8" si="1">SUM(E5:E7)</f>
        <v>0</v>
      </c>
      <c r="F8" s="139">
        <f t="shared" si="1"/>
        <v>0</v>
      </c>
      <c r="G8" s="139">
        <f t="shared" si="1"/>
        <v>3560.67</v>
      </c>
      <c r="H8" s="139">
        <f t="shared" si="1"/>
        <v>0</v>
      </c>
      <c r="I8" s="139">
        <f t="shared" si="1"/>
        <v>3837886.38</v>
      </c>
    </row>
    <row r="9" spans="1:9" x14ac:dyDescent="0.3">
      <c r="A9" s="140"/>
      <c r="B9" s="141"/>
      <c r="C9" s="141"/>
      <c r="D9" s="142"/>
      <c r="E9" s="142"/>
      <c r="F9" s="142"/>
      <c r="G9" s="142"/>
      <c r="H9" s="142"/>
      <c r="I9" s="43"/>
    </row>
    <row r="10" spans="1:9" x14ac:dyDescent="0.3">
      <c r="A10" s="140" t="s">
        <v>33</v>
      </c>
      <c r="B10" s="141"/>
      <c r="C10" s="143" t="s">
        <v>294</v>
      </c>
      <c r="D10" s="142"/>
      <c r="E10" s="142"/>
      <c r="F10" s="142"/>
      <c r="G10" s="142"/>
      <c r="H10" s="142"/>
      <c r="I10" s="43"/>
    </row>
    <row r="11" spans="1:9" x14ac:dyDescent="0.3">
      <c r="A11" s="140"/>
      <c r="B11" s="141"/>
      <c r="C11" s="141"/>
      <c r="D11" s="142"/>
      <c r="E11" s="142"/>
      <c r="F11" s="142"/>
      <c r="G11" s="142"/>
      <c r="H11" s="142"/>
      <c r="I11" s="43"/>
    </row>
    <row r="12" spans="1:9" x14ac:dyDescent="0.3">
      <c r="B12" s="6">
        <v>3</v>
      </c>
      <c r="C12" s="1" t="s">
        <v>22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f t="shared" si="0"/>
        <v>0</v>
      </c>
    </row>
    <row r="13" spans="1:9" ht="12" thickBot="1" x14ac:dyDescent="0.35">
      <c r="C13" s="138" t="s">
        <v>295</v>
      </c>
      <c r="D13" s="139">
        <f>SUM(D12:D12)</f>
        <v>0</v>
      </c>
      <c r="E13" s="139">
        <f>SUM(E12:E12)</f>
        <v>0</v>
      </c>
      <c r="F13" s="139">
        <f>SUM(F12:F12)</f>
        <v>0</v>
      </c>
      <c r="G13" s="139">
        <f>SUM(G12:G12)</f>
        <v>0</v>
      </c>
      <c r="H13" s="139">
        <f>SUM(H12:H12)</f>
        <v>0</v>
      </c>
      <c r="I13" s="139">
        <f>SUM(I12:I12)</f>
        <v>0</v>
      </c>
    </row>
    <row r="14" spans="1:9" x14ac:dyDescent="0.3">
      <c r="C14" s="144"/>
      <c r="D14" s="145"/>
      <c r="E14" s="145"/>
      <c r="F14" s="145"/>
      <c r="G14" s="145"/>
      <c r="H14" s="145"/>
      <c r="I14" s="43"/>
    </row>
    <row r="15" spans="1:9" x14ac:dyDescent="0.3">
      <c r="A15" s="6" t="s">
        <v>36</v>
      </c>
      <c r="C15" s="146" t="s">
        <v>296</v>
      </c>
      <c r="D15" s="145">
        <v>0</v>
      </c>
      <c r="E15" s="145">
        <v>0</v>
      </c>
      <c r="F15" s="145">
        <v>0</v>
      </c>
      <c r="G15" s="145">
        <v>0</v>
      </c>
      <c r="H15" s="145">
        <v>0</v>
      </c>
      <c r="I15" s="43">
        <f t="shared" si="0"/>
        <v>0</v>
      </c>
    </row>
    <row r="16" spans="1:9" x14ac:dyDescent="0.3">
      <c r="C16" s="144"/>
      <c r="D16" s="145"/>
      <c r="E16" s="145"/>
      <c r="F16" s="145"/>
      <c r="G16" s="145"/>
      <c r="H16" s="145"/>
      <c r="I16" s="43"/>
    </row>
    <row r="17" spans="1:12" x14ac:dyDescent="0.3">
      <c r="A17" s="140"/>
      <c r="B17" s="141"/>
      <c r="C17" s="140" t="s">
        <v>297</v>
      </c>
      <c r="D17" s="142"/>
      <c r="E17" s="142"/>
      <c r="F17" s="142"/>
      <c r="G17" s="142"/>
      <c r="H17" s="142"/>
      <c r="I17" s="43"/>
    </row>
    <row r="18" spans="1:12" x14ac:dyDescent="0.3">
      <c r="A18" s="140"/>
      <c r="B18" s="141"/>
      <c r="C18" s="140"/>
      <c r="D18" s="142"/>
      <c r="E18" s="142"/>
      <c r="F18" s="142"/>
      <c r="G18" s="142"/>
      <c r="H18" s="142"/>
      <c r="I18" s="43"/>
    </row>
    <row r="19" spans="1:12" x14ac:dyDescent="0.3">
      <c r="A19" s="140" t="s">
        <v>37</v>
      </c>
      <c r="B19" s="141"/>
      <c r="C19" s="143" t="s">
        <v>56</v>
      </c>
      <c r="D19" s="142"/>
      <c r="E19" s="142"/>
      <c r="F19" s="142"/>
      <c r="G19" s="142"/>
      <c r="H19" s="142"/>
      <c r="I19" s="43"/>
    </row>
    <row r="20" spans="1:12" x14ac:dyDescent="0.3">
      <c r="A20" s="140"/>
      <c r="B20" s="141"/>
      <c r="C20" s="141"/>
      <c r="D20" s="142"/>
      <c r="E20" s="142"/>
      <c r="F20" s="142"/>
      <c r="G20" s="142"/>
      <c r="H20" s="142"/>
      <c r="I20" s="43"/>
    </row>
    <row r="21" spans="1:12" x14ac:dyDescent="0.3">
      <c r="A21" s="140">
        <v>1</v>
      </c>
      <c r="B21" s="140"/>
      <c r="C21" s="141" t="s">
        <v>57</v>
      </c>
      <c r="D21" s="142">
        <v>0</v>
      </c>
      <c r="E21" s="142">
        <v>0</v>
      </c>
      <c r="F21" s="142">
        <v>0</v>
      </c>
      <c r="G21" s="142">
        <v>0</v>
      </c>
      <c r="H21" s="142">
        <v>0</v>
      </c>
      <c r="I21" s="43">
        <f t="shared" si="0"/>
        <v>0</v>
      </c>
    </row>
    <row r="22" spans="1:12" x14ac:dyDescent="0.3">
      <c r="A22" s="6">
        <v>2</v>
      </c>
      <c r="B22" s="6"/>
      <c r="C22" s="1" t="s">
        <v>298</v>
      </c>
      <c r="D22" s="43">
        <v>112832.56</v>
      </c>
      <c r="E22" s="43">
        <v>789064.34</v>
      </c>
      <c r="F22" s="43">
        <v>796064.21</v>
      </c>
      <c r="G22" s="43">
        <v>0</v>
      </c>
      <c r="H22" s="43">
        <v>17079.419999999998</v>
      </c>
      <c r="I22" s="43">
        <f t="shared" si="0"/>
        <v>88753.269999999946</v>
      </c>
    </row>
    <row r="23" spans="1:12" x14ac:dyDescent="0.3">
      <c r="A23" s="6">
        <v>3</v>
      </c>
      <c r="B23" s="6"/>
      <c r="C23" s="1" t="s">
        <v>299</v>
      </c>
      <c r="D23" s="43">
        <v>0</v>
      </c>
      <c r="E23" s="43">
        <v>0</v>
      </c>
      <c r="F23" s="42">
        <v>0</v>
      </c>
      <c r="G23" s="43">
        <v>0</v>
      </c>
      <c r="H23" s="43">
        <v>0</v>
      </c>
      <c r="I23" s="43">
        <f t="shared" si="0"/>
        <v>0</v>
      </c>
    </row>
    <row r="24" spans="1:12" x14ac:dyDescent="0.3">
      <c r="A24" s="6">
        <v>4</v>
      </c>
      <c r="B24" s="6"/>
      <c r="C24" s="1" t="s">
        <v>300</v>
      </c>
      <c r="D24" s="43">
        <f>SUM(D25:D26)</f>
        <v>0</v>
      </c>
      <c r="E24" s="43">
        <f>SUM(E25:E26)</f>
        <v>0</v>
      </c>
      <c r="F24" s="43">
        <f>SUM(F25:F26)</f>
        <v>0</v>
      </c>
      <c r="G24" s="43">
        <f>SUM(G25:G26)</f>
        <v>0</v>
      </c>
      <c r="H24" s="43">
        <f>SUM(H25:H26)</f>
        <v>0</v>
      </c>
      <c r="I24" s="43">
        <f t="shared" si="0"/>
        <v>0</v>
      </c>
    </row>
    <row r="25" spans="1:12" s="141" customFormat="1" x14ac:dyDescent="0.3">
      <c r="A25" s="253"/>
      <c r="B25" s="253" t="s">
        <v>175</v>
      </c>
      <c r="C25" s="133" t="s">
        <v>260</v>
      </c>
      <c r="D25" s="254">
        <v>0</v>
      </c>
      <c r="E25" s="254">
        <v>0</v>
      </c>
      <c r="F25" s="254">
        <v>0</v>
      </c>
      <c r="G25" s="254">
        <v>0</v>
      </c>
      <c r="H25" s="254">
        <v>0</v>
      </c>
      <c r="I25" s="254">
        <f t="shared" si="0"/>
        <v>0</v>
      </c>
      <c r="J25" s="255"/>
      <c r="L25" s="256"/>
    </row>
    <row r="26" spans="1:12" s="141" customFormat="1" x14ac:dyDescent="0.3">
      <c r="A26" s="253"/>
      <c r="B26" s="253" t="s">
        <v>301</v>
      </c>
      <c r="C26" s="133" t="s">
        <v>261</v>
      </c>
      <c r="D26" s="254">
        <v>0</v>
      </c>
      <c r="E26" s="254">
        <v>0</v>
      </c>
      <c r="F26" s="254">
        <v>0</v>
      </c>
      <c r="G26" s="254">
        <v>0</v>
      </c>
      <c r="H26" s="254">
        <v>0</v>
      </c>
      <c r="I26" s="254">
        <f t="shared" si="0"/>
        <v>0</v>
      </c>
      <c r="J26" s="255"/>
      <c r="L26" s="256"/>
    </row>
    <row r="27" spans="1:12" x14ac:dyDescent="0.3">
      <c r="A27" s="6">
        <v>5</v>
      </c>
      <c r="B27" s="6"/>
      <c r="C27" s="1" t="s">
        <v>60</v>
      </c>
      <c r="D27" s="43">
        <f>SUM(D28:D31)</f>
        <v>7390.12</v>
      </c>
      <c r="E27" s="43">
        <f>SUM(E28:E31)</f>
        <v>102168.9</v>
      </c>
      <c r="F27" s="43">
        <f>SUM(F28:F31)</f>
        <v>101617.63</v>
      </c>
      <c r="G27" s="43">
        <f>SUM(G28:G31)</f>
        <v>0</v>
      </c>
      <c r="H27" s="43">
        <f>SUM(H28:H31)</f>
        <v>7390.12</v>
      </c>
      <c r="I27" s="43">
        <f t="shared" si="0"/>
        <v>551.26999999998498</v>
      </c>
    </row>
    <row r="28" spans="1:12" s="141" customFormat="1" x14ac:dyDescent="0.3">
      <c r="A28" s="253"/>
      <c r="B28" s="253" t="s">
        <v>173</v>
      </c>
      <c r="C28" s="133" t="s">
        <v>302</v>
      </c>
      <c r="D28" s="254">
        <v>0</v>
      </c>
      <c r="E28" s="254">
        <v>0</v>
      </c>
      <c r="F28" s="254">
        <v>0</v>
      </c>
      <c r="G28" s="254">
        <v>0</v>
      </c>
      <c r="H28" s="254">
        <v>0</v>
      </c>
      <c r="I28" s="254">
        <f t="shared" si="0"/>
        <v>0</v>
      </c>
      <c r="J28" s="255"/>
      <c r="L28" s="256"/>
    </row>
    <row r="29" spans="1:12" s="141" customFormat="1" x14ac:dyDescent="0.3">
      <c r="A29" s="253"/>
      <c r="B29" s="253" t="s">
        <v>175</v>
      </c>
      <c r="C29" s="133" t="s">
        <v>303</v>
      </c>
      <c r="D29" s="254">
        <v>0</v>
      </c>
      <c r="E29" s="254">
        <v>0</v>
      </c>
      <c r="F29" s="254">
        <v>0</v>
      </c>
      <c r="G29" s="254">
        <v>0</v>
      </c>
      <c r="H29" s="254">
        <v>0</v>
      </c>
      <c r="I29" s="254">
        <f t="shared" si="0"/>
        <v>0</v>
      </c>
      <c r="J29" s="255"/>
      <c r="L29" s="256"/>
    </row>
    <row r="30" spans="1:12" s="141" customFormat="1" x14ac:dyDescent="0.3">
      <c r="A30" s="253"/>
      <c r="B30" s="253" t="s">
        <v>176</v>
      </c>
      <c r="C30" s="133" t="s">
        <v>274</v>
      </c>
      <c r="D30" s="254">
        <v>7390.12</v>
      </c>
      <c r="E30" s="254">
        <v>102168.9</v>
      </c>
      <c r="F30" s="254">
        <v>101617.63</v>
      </c>
      <c r="G30" s="254">
        <v>0</v>
      </c>
      <c r="H30" s="254">
        <v>7390.12</v>
      </c>
      <c r="I30" s="254">
        <f t="shared" si="0"/>
        <v>551.26999999998498</v>
      </c>
      <c r="J30" s="255"/>
      <c r="L30" s="256"/>
    </row>
    <row r="31" spans="1:12" s="141" customFormat="1" x14ac:dyDescent="0.3">
      <c r="A31" s="253"/>
      <c r="B31" s="253" t="s">
        <v>187</v>
      </c>
      <c r="C31" s="133" t="s">
        <v>275</v>
      </c>
      <c r="D31" s="254"/>
      <c r="E31" s="254"/>
      <c r="F31" s="254"/>
      <c r="G31" s="254"/>
      <c r="H31" s="254"/>
      <c r="I31" s="254">
        <f t="shared" si="0"/>
        <v>0</v>
      </c>
      <c r="J31" s="255"/>
      <c r="L31" s="256"/>
    </row>
    <row r="32" spans="1:12" ht="12" thickBot="1" x14ac:dyDescent="0.35">
      <c r="C32" s="25" t="s">
        <v>61</v>
      </c>
      <c r="D32" s="139">
        <f>SUM(D21+D22+D23+D24+D27)</f>
        <v>120222.68</v>
      </c>
      <c r="E32" s="139">
        <f>SUM(E21+E22+E23+E24+E27)</f>
        <v>891233.24</v>
      </c>
      <c r="F32" s="139">
        <f>SUM(F21+F22+F23+F24+F27)</f>
        <v>897681.84</v>
      </c>
      <c r="G32" s="139">
        <f>SUM(G21+G22+G23+G24+G27)</f>
        <v>0</v>
      </c>
      <c r="H32" s="139">
        <f>SUM(H21+H22+H23+H24+H27)</f>
        <v>24469.539999999997</v>
      </c>
      <c r="I32" s="139">
        <f>SUM(I21+I22+I23+I24+I27)</f>
        <v>89304.539999999935</v>
      </c>
    </row>
    <row r="33" spans="1:12" x14ac:dyDescent="0.3">
      <c r="A33" s="140"/>
      <c r="B33" s="141"/>
      <c r="C33" s="141"/>
      <c r="D33" s="142"/>
      <c r="E33" s="142"/>
      <c r="F33" s="142"/>
      <c r="G33" s="142"/>
      <c r="H33" s="142"/>
      <c r="I33" s="43"/>
    </row>
    <row r="34" spans="1:12" x14ac:dyDescent="0.3">
      <c r="A34" s="140" t="s">
        <v>40</v>
      </c>
      <c r="B34" s="141"/>
      <c r="C34" s="143" t="s">
        <v>304</v>
      </c>
      <c r="D34" s="142"/>
      <c r="E34" s="142"/>
      <c r="F34" s="142"/>
      <c r="G34" s="142"/>
      <c r="H34" s="142"/>
      <c r="I34" s="43"/>
    </row>
    <row r="35" spans="1:12" x14ac:dyDescent="0.3">
      <c r="A35" s="140"/>
      <c r="B35" s="141"/>
      <c r="C35" s="141"/>
      <c r="D35" s="142"/>
      <c r="E35" s="142"/>
      <c r="F35" s="142"/>
      <c r="G35" s="142"/>
      <c r="H35" s="142"/>
      <c r="I35" s="43"/>
    </row>
    <row r="36" spans="1:12" x14ac:dyDescent="0.3">
      <c r="A36" s="147" t="s">
        <v>288</v>
      </c>
      <c r="B36" s="6"/>
      <c r="C36" s="1" t="s">
        <v>63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f t="shared" si="0"/>
        <v>0</v>
      </c>
    </row>
    <row r="37" spans="1:12" x14ac:dyDescent="0.3">
      <c r="A37" s="147" t="s">
        <v>290</v>
      </c>
      <c r="B37" s="6"/>
      <c r="C37" s="1" t="s">
        <v>1</v>
      </c>
      <c r="D37" s="43">
        <v>0</v>
      </c>
      <c r="E37" s="43">
        <v>862443.48</v>
      </c>
      <c r="F37" s="43">
        <v>763948.31</v>
      </c>
      <c r="G37" s="43">
        <v>2925.51</v>
      </c>
      <c r="H37" s="43">
        <v>0</v>
      </c>
      <c r="I37" s="43">
        <f t="shared" si="0"/>
        <v>101420.67999999992</v>
      </c>
    </row>
    <row r="38" spans="1:12" x14ac:dyDescent="0.3">
      <c r="A38" s="6">
        <v>1</v>
      </c>
      <c r="B38" s="6"/>
      <c r="C38" s="1" t="s">
        <v>132</v>
      </c>
      <c r="D38" s="43">
        <f>SUM(D39:D40)</f>
        <v>0</v>
      </c>
      <c r="E38" s="43">
        <f>SUM(E39:E40)</f>
        <v>0</v>
      </c>
      <c r="F38" s="43">
        <f>SUM(F39:F40)</f>
        <v>0</v>
      </c>
      <c r="G38" s="43">
        <f>SUM(G39:G40)</f>
        <v>0</v>
      </c>
      <c r="H38" s="43">
        <f>SUM(H39:H40)</f>
        <v>0</v>
      </c>
      <c r="I38" s="43">
        <f t="shared" si="0"/>
        <v>0</v>
      </c>
    </row>
    <row r="39" spans="1:12" s="141" customFormat="1" x14ac:dyDescent="0.3">
      <c r="A39" s="253"/>
      <c r="B39" s="253" t="s">
        <v>173</v>
      </c>
      <c r="C39" s="133" t="s">
        <v>305</v>
      </c>
      <c r="D39" s="254">
        <v>0</v>
      </c>
      <c r="E39" s="254">
        <v>0</v>
      </c>
      <c r="F39" s="254">
        <v>0</v>
      </c>
      <c r="G39" s="254">
        <v>0</v>
      </c>
      <c r="H39" s="254">
        <v>0</v>
      </c>
      <c r="I39" s="254">
        <f t="shared" si="0"/>
        <v>0</v>
      </c>
      <c r="J39" s="255"/>
      <c r="L39" s="256"/>
    </row>
    <row r="40" spans="1:12" s="141" customFormat="1" x14ac:dyDescent="0.3">
      <c r="A40" s="253"/>
      <c r="B40" s="253" t="s">
        <v>175</v>
      </c>
      <c r="C40" s="133" t="s">
        <v>194</v>
      </c>
      <c r="D40" s="254">
        <v>0</v>
      </c>
      <c r="E40" s="254">
        <v>0</v>
      </c>
      <c r="F40" s="254">
        <v>0</v>
      </c>
      <c r="G40" s="254">
        <v>0</v>
      </c>
      <c r="H40" s="254">
        <v>0</v>
      </c>
      <c r="I40" s="254">
        <f t="shared" si="0"/>
        <v>0</v>
      </c>
      <c r="J40" s="255"/>
      <c r="L40" s="256"/>
    </row>
    <row r="41" spans="1:12" x14ac:dyDescent="0.3">
      <c r="A41" s="6">
        <v>2</v>
      </c>
      <c r="B41" s="6"/>
      <c r="C41" s="1" t="s">
        <v>306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f t="shared" si="0"/>
        <v>0</v>
      </c>
    </row>
    <row r="42" spans="1:12" x14ac:dyDescent="0.3">
      <c r="A42" s="6">
        <v>3</v>
      </c>
      <c r="B42" s="6"/>
      <c r="C42" s="1" t="s">
        <v>307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f t="shared" si="0"/>
        <v>0</v>
      </c>
    </row>
    <row r="43" spans="1:12" ht="12" thickBot="1" x14ac:dyDescent="0.35">
      <c r="C43" s="148" t="s">
        <v>308</v>
      </c>
      <c r="D43" s="44">
        <f>SUM(D36:D37)</f>
        <v>0</v>
      </c>
      <c r="E43" s="44">
        <f>SUM(E36:E37)</f>
        <v>862443.48</v>
      </c>
      <c r="F43" s="44">
        <f>SUM(F36:F37)</f>
        <v>763948.31</v>
      </c>
      <c r="G43" s="44">
        <f>SUM(G36:G37)</f>
        <v>2925.51</v>
      </c>
      <c r="H43" s="44">
        <f>SUM(H36:H37)</f>
        <v>0</v>
      </c>
      <c r="I43" s="149">
        <f t="shared" si="0"/>
        <v>101420.67999999992</v>
      </c>
    </row>
    <row r="44" spans="1:12" ht="12" thickBot="1" x14ac:dyDescent="0.35">
      <c r="D44" s="45"/>
      <c r="E44" s="45"/>
      <c r="F44" s="45"/>
      <c r="G44" s="45"/>
      <c r="H44" s="45"/>
      <c r="I44" s="43">
        <f t="shared" si="0"/>
        <v>0</v>
      </c>
    </row>
    <row r="45" spans="1:12" ht="12" thickBot="1" x14ac:dyDescent="0.35">
      <c r="C45" s="150" t="s">
        <v>65</v>
      </c>
      <c r="D45" s="151">
        <f>D8+D13+D32+D43</f>
        <v>3954548.39</v>
      </c>
      <c r="E45" s="151">
        <f>E8+E13+E32+E43</f>
        <v>1753676.72</v>
      </c>
      <c r="F45" s="151">
        <f>F8+F13+F32+F43</f>
        <v>1661630.15</v>
      </c>
      <c r="G45" s="151">
        <f>G8+G13+G32+G43</f>
        <v>6486.18</v>
      </c>
      <c r="H45" s="151">
        <f>H8+H13+H32+H43</f>
        <v>24469.539999999997</v>
      </c>
      <c r="I45" s="139">
        <f>I8+I13+I32+I43</f>
        <v>4028611.5999999996</v>
      </c>
    </row>
    <row r="46" spans="1:12" x14ac:dyDescent="0.3">
      <c r="A46" s="140"/>
      <c r="B46" s="141"/>
      <c r="C46" s="141"/>
      <c r="D46" s="142"/>
      <c r="E46" s="142"/>
      <c r="F46" s="142"/>
      <c r="G46" s="142"/>
      <c r="H46" s="142"/>
      <c r="I46" s="43"/>
    </row>
    <row r="47" spans="1:12" x14ac:dyDescent="0.3">
      <c r="C47" s="135" t="s">
        <v>66</v>
      </c>
      <c r="D47" s="43"/>
      <c r="E47" s="43"/>
      <c r="F47" s="43"/>
      <c r="G47" s="43"/>
      <c r="H47" s="43"/>
      <c r="I47" s="43"/>
    </row>
    <row r="48" spans="1:12" x14ac:dyDescent="0.3">
      <c r="A48" s="6">
        <v>1</v>
      </c>
      <c r="C48" s="1" t="s">
        <v>309</v>
      </c>
      <c r="D48" s="43">
        <v>115461.25</v>
      </c>
      <c r="E48" s="43">
        <v>98367.73</v>
      </c>
      <c r="F48" s="43">
        <v>192798.84</v>
      </c>
      <c r="G48" s="43">
        <v>0</v>
      </c>
      <c r="H48" s="43">
        <v>2800.42</v>
      </c>
      <c r="I48" s="43">
        <f>SUM(D48+E48-F48+G48-H48)</f>
        <v>18229.719999999987</v>
      </c>
    </row>
    <row r="49" spans="1:9" x14ac:dyDescent="0.3">
      <c r="A49" s="6">
        <v>5</v>
      </c>
      <c r="C49" s="1" t="s">
        <v>310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3">
        <f t="shared" ref="I49" si="2">SUM(D49+E49-F49+G49-H49)</f>
        <v>0</v>
      </c>
    </row>
    <row r="50" spans="1:9" ht="12" thickBot="1" x14ac:dyDescent="0.35">
      <c r="C50" s="6" t="s">
        <v>69</v>
      </c>
      <c r="D50" s="44">
        <f>SUM(D48:D49)</f>
        <v>115461.25</v>
      </c>
      <c r="E50" s="44">
        <f>SUM(E48:E49)</f>
        <v>98367.73</v>
      </c>
      <c r="F50" s="44">
        <f>SUM(F48:F49)</f>
        <v>192798.84</v>
      </c>
      <c r="G50" s="44">
        <f>SUM(G48:G49)</f>
        <v>0</v>
      </c>
      <c r="H50" s="44">
        <f>SUM(H48:H49)</f>
        <v>2800.42</v>
      </c>
      <c r="I50" s="44">
        <f>D50+E50-F50+G50-H50</f>
        <v>18229.719999999987</v>
      </c>
    </row>
  </sheetData>
  <mergeCells count="2">
    <mergeCell ref="E1:F1"/>
    <mergeCell ref="G1:H1"/>
  </mergeCells>
  <printOptions horizontalCentered="1"/>
  <pageMargins left="0.59055118110236227" right="0" top="0.78740157480314965" bottom="0" header="0.39370078740157483" footer="0"/>
  <pageSetup paperSize="9" scale="81" orientation="landscape" r:id="rId1"/>
  <headerFooter alignWithMargins="0">
    <oddHeader>&amp;C&amp;"Bookman Old Style,Grassetto"&amp;14STATO PATRIMONIALE PASSIVO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abSelected="1" zoomScaleNormal="100" zoomScaleSheetLayoutView="100" workbookViewId="0">
      <pane xSplit="17" ySplit="1" topLeftCell="T2" activePane="bottomRight" state="frozenSplit"/>
      <selection pane="topRight" activeCell="G1" sqref="G1"/>
      <selection pane="bottomLeft" activeCell="E4" sqref="E4"/>
      <selection pane="bottomRight" activeCell="A6" sqref="A6:XFD25"/>
    </sheetView>
  </sheetViews>
  <sheetFormatPr defaultRowHeight="11.25" x14ac:dyDescent="0.3"/>
  <cols>
    <col min="1" max="1" width="4.375" style="52" bestFit="1" customWidth="1"/>
    <col min="2" max="2" width="2.625" style="52" bestFit="1" customWidth="1"/>
    <col min="3" max="3" width="3.125" style="1" bestFit="1" customWidth="1"/>
    <col min="4" max="9" width="3.125" style="1" customWidth="1"/>
    <col min="10" max="10" width="3.5" style="1" bestFit="1" customWidth="1"/>
    <col min="11" max="11" width="57.375" style="1" bestFit="1" customWidth="1"/>
    <col min="12" max="12" width="15" style="1" bestFit="1" customWidth="1"/>
    <col min="13" max="15" width="14.125" style="1" bestFit="1" customWidth="1"/>
    <col min="16" max="16" width="13.25" style="1" bestFit="1" customWidth="1"/>
    <col min="17" max="17" width="17.75" style="5" bestFit="1" customWidth="1"/>
    <col min="18" max="18" width="8.75" style="7" bestFit="1" customWidth="1"/>
    <col min="19" max="20" width="13.25" style="7" bestFit="1" customWidth="1"/>
    <col min="21" max="23" width="14.125" style="7" bestFit="1" customWidth="1"/>
    <col min="24" max="24" width="14.125" style="33" bestFit="1" customWidth="1"/>
    <col min="25" max="25" width="13.25" style="1" bestFit="1" customWidth="1"/>
    <col min="26" max="26" width="14.125" style="1" bestFit="1" customWidth="1"/>
    <col min="27" max="16384" width="9" style="1"/>
  </cols>
  <sheetData>
    <row r="1" spans="1:24" ht="21" x14ac:dyDescent="0.3">
      <c r="A1" s="190" t="s">
        <v>239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2"/>
      <c r="V1" s="192"/>
      <c r="W1" s="192"/>
      <c r="X1" s="192"/>
    </row>
    <row r="2" spans="1:24" ht="33.75" x14ac:dyDescent="0.3">
      <c r="A2" s="58"/>
      <c r="B2" s="58"/>
      <c r="C2" s="58"/>
      <c r="D2" s="58"/>
      <c r="E2" s="58"/>
      <c r="F2" s="58"/>
      <c r="G2" s="58"/>
      <c r="H2" s="58"/>
      <c r="I2" s="58"/>
      <c r="J2" s="58"/>
      <c r="K2" s="59"/>
      <c r="L2" s="60" t="s">
        <v>240</v>
      </c>
      <c r="M2" s="193" t="s">
        <v>48</v>
      </c>
      <c r="N2" s="193"/>
      <c r="O2" s="193" t="s">
        <v>51</v>
      </c>
      <c r="P2" s="193"/>
      <c r="Q2" s="60" t="s">
        <v>52</v>
      </c>
      <c r="R2" s="61" t="s">
        <v>241</v>
      </c>
      <c r="S2" s="62" t="s">
        <v>242</v>
      </c>
      <c r="T2" s="63" t="s">
        <v>243</v>
      </c>
      <c r="U2" s="64" t="s">
        <v>244</v>
      </c>
      <c r="V2" s="64" t="s">
        <v>245</v>
      </c>
      <c r="W2" s="64" t="s">
        <v>246</v>
      </c>
      <c r="X2" s="64" t="s">
        <v>247</v>
      </c>
    </row>
    <row r="3" spans="1:24" x14ac:dyDescent="0.3">
      <c r="A3" s="58"/>
      <c r="B3" s="58"/>
      <c r="C3" s="58"/>
      <c r="D3" s="58"/>
      <c r="E3" s="58"/>
      <c r="F3" s="58"/>
      <c r="G3" s="58"/>
      <c r="H3" s="58"/>
      <c r="I3" s="58"/>
      <c r="J3" s="58"/>
      <c r="K3" s="59"/>
      <c r="L3" s="65"/>
      <c r="M3" s="66" t="s">
        <v>49</v>
      </c>
      <c r="N3" s="66" t="s">
        <v>50</v>
      </c>
      <c r="O3" s="66" t="s">
        <v>49</v>
      </c>
      <c r="P3" s="66" t="s">
        <v>50</v>
      </c>
      <c r="Q3" s="65"/>
      <c r="R3" s="61"/>
      <c r="S3" s="58"/>
      <c r="T3" s="67"/>
      <c r="U3" s="58"/>
      <c r="V3" s="58"/>
      <c r="W3" s="58"/>
      <c r="X3" s="58"/>
    </row>
    <row r="4" spans="1:24" x14ac:dyDescent="0.3">
      <c r="A4" s="68" t="s">
        <v>53</v>
      </c>
      <c r="B4" s="68"/>
      <c r="C4" s="68"/>
      <c r="D4" s="68"/>
      <c r="E4" s="68"/>
      <c r="F4" s="68"/>
      <c r="G4" s="68"/>
      <c r="H4" s="68"/>
      <c r="I4" s="68"/>
      <c r="J4" s="68"/>
      <c r="K4" s="69" t="s">
        <v>70</v>
      </c>
      <c r="L4" s="70"/>
      <c r="M4" s="70"/>
      <c r="N4" s="70"/>
      <c r="O4" s="70"/>
      <c r="P4" s="70"/>
      <c r="Q4" s="70"/>
      <c r="R4" s="61"/>
      <c r="S4" s="58"/>
      <c r="T4" s="68"/>
      <c r="U4" s="71"/>
      <c r="V4" s="71"/>
      <c r="W4" s="71"/>
      <c r="X4" s="71"/>
    </row>
    <row r="5" spans="1:24" x14ac:dyDescent="0.3">
      <c r="A5" s="58"/>
      <c r="B5" s="58"/>
      <c r="C5" s="58"/>
      <c r="D5" s="58"/>
      <c r="E5" s="58"/>
      <c r="F5" s="58"/>
      <c r="G5" s="58"/>
      <c r="H5" s="58"/>
      <c r="I5" s="58"/>
      <c r="J5" s="58"/>
      <c r="K5" s="72"/>
      <c r="L5" s="70"/>
      <c r="M5" s="70"/>
      <c r="N5" s="70"/>
      <c r="O5" s="70"/>
      <c r="P5" s="70"/>
      <c r="Q5" s="70"/>
      <c r="R5" s="61"/>
      <c r="S5" s="58"/>
      <c r="T5" s="68"/>
      <c r="U5" s="71"/>
      <c r="V5" s="71"/>
      <c r="W5" s="71"/>
      <c r="X5" s="71"/>
    </row>
    <row r="6" spans="1:24" x14ac:dyDescent="0.3">
      <c r="A6" s="73" t="s">
        <v>53</v>
      </c>
      <c r="B6" s="74"/>
      <c r="C6" s="74"/>
      <c r="D6" s="74"/>
      <c r="E6" s="74"/>
      <c r="F6" s="74"/>
      <c r="G6" s="74"/>
      <c r="H6" s="74"/>
      <c r="I6" s="74"/>
      <c r="J6" s="74"/>
      <c r="K6" s="75" t="s">
        <v>71</v>
      </c>
      <c r="L6" s="70"/>
      <c r="M6" s="70"/>
      <c r="N6" s="70"/>
      <c r="O6" s="70"/>
      <c r="P6" s="70"/>
      <c r="Q6" s="70"/>
      <c r="R6" s="61"/>
      <c r="S6" s="58"/>
      <c r="T6" s="68"/>
      <c r="U6" s="71"/>
      <c r="V6" s="71"/>
      <c r="W6" s="71"/>
      <c r="X6" s="71"/>
    </row>
    <row r="7" spans="1:24" ht="12" x14ac:dyDescent="0.3">
      <c r="A7" s="58"/>
      <c r="B7" s="58">
        <v>7</v>
      </c>
      <c r="C7" s="58"/>
      <c r="D7" s="58">
        <v>1</v>
      </c>
      <c r="E7" s="58">
        <v>2</v>
      </c>
      <c r="F7" s="58">
        <v>1</v>
      </c>
      <c r="G7" s="237">
        <v>6</v>
      </c>
      <c r="H7" s="237">
        <v>2</v>
      </c>
      <c r="I7" s="237">
        <v>1</v>
      </c>
      <c r="J7" s="240">
        <v>1</v>
      </c>
      <c r="K7" s="72" t="s">
        <v>248</v>
      </c>
      <c r="L7" s="81">
        <v>0</v>
      </c>
      <c r="M7" s="82">
        <v>1830</v>
      </c>
      <c r="N7" s="83">
        <v>0</v>
      </c>
      <c r="O7" s="83">
        <v>0</v>
      </c>
      <c r="P7" s="83">
        <v>0</v>
      </c>
      <c r="Q7" s="84">
        <f t="shared" ref="Q7:Q8" si="0">SUM(L7+M7-N7+O7-P7)</f>
        <v>1830</v>
      </c>
      <c r="R7" s="61">
        <v>20</v>
      </c>
      <c r="S7" s="77">
        <f>(Q7*R7)/100</f>
        <v>366</v>
      </c>
      <c r="T7" s="78">
        <v>366</v>
      </c>
      <c r="U7" s="71">
        <v>0</v>
      </c>
      <c r="V7" s="71">
        <v>366</v>
      </c>
      <c r="W7" s="71">
        <f>SUM(L7-U7)</f>
        <v>0</v>
      </c>
      <c r="X7" s="71">
        <f>SUM(Q7-V7)</f>
        <v>1464</v>
      </c>
    </row>
    <row r="8" spans="1:24" ht="12" x14ac:dyDescent="0.3">
      <c r="A8" s="58"/>
      <c r="B8" s="58">
        <v>9</v>
      </c>
      <c r="C8" s="58"/>
      <c r="D8" s="58">
        <v>1</v>
      </c>
      <c r="E8" s="58">
        <v>2</v>
      </c>
      <c r="F8" s="58">
        <v>1</v>
      </c>
      <c r="G8" s="237">
        <v>99</v>
      </c>
      <c r="H8" s="237">
        <v>1</v>
      </c>
      <c r="I8" s="237">
        <v>1</v>
      </c>
      <c r="J8" s="240">
        <v>1</v>
      </c>
      <c r="K8" s="72" t="s">
        <v>249</v>
      </c>
      <c r="L8" s="85">
        <v>124728.19</v>
      </c>
      <c r="M8" s="82">
        <v>62764.75</v>
      </c>
      <c r="N8" s="82">
        <v>0</v>
      </c>
      <c r="O8" s="83">
        <v>369355.52000000002</v>
      </c>
      <c r="P8" s="83">
        <v>0</v>
      </c>
      <c r="Q8" s="84">
        <f t="shared" si="0"/>
        <v>556848.46</v>
      </c>
      <c r="R8" s="61">
        <v>20</v>
      </c>
      <c r="S8" s="77">
        <f t="shared" ref="S8:S24" si="1">(Q8*R8)/100</f>
        <v>111369.692</v>
      </c>
      <c r="T8" s="78">
        <v>40399.42</v>
      </c>
      <c r="U8" s="71">
        <v>124728.19</v>
      </c>
      <c r="V8" s="71">
        <f t="shared" ref="V8:V24" si="2">SUM(T8+U8)</f>
        <v>165127.60999999999</v>
      </c>
      <c r="W8" s="71">
        <f t="shared" ref="W8:W25" si="3">SUM(L8-U8)</f>
        <v>0</v>
      </c>
      <c r="X8" s="71">
        <f t="shared" ref="X8:X25" si="4">SUM(Q8-V8)</f>
        <v>391720.85</v>
      </c>
    </row>
    <row r="9" spans="1:24" x14ac:dyDescent="0.3">
      <c r="A9" s="86"/>
      <c r="B9" s="86"/>
      <c r="C9" s="86"/>
      <c r="D9" s="86"/>
      <c r="E9" s="86"/>
      <c r="F9" s="86"/>
      <c r="G9" s="238"/>
      <c r="H9" s="238"/>
      <c r="I9" s="238"/>
      <c r="J9" s="241"/>
      <c r="K9" s="87" t="s">
        <v>250</v>
      </c>
      <c r="L9" s="88">
        <f>SUM(L7:L8)</f>
        <v>124728.19</v>
      </c>
      <c r="M9" s="88">
        <f>SUM(M7:M8)</f>
        <v>64594.75</v>
      </c>
      <c r="N9" s="105">
        <f>SUM(N7:N8)</f>
        <v>0</v>
      </c>
      <c r="O9" s="88">
        <f>SUM(O7:O8)</f>
        <v>369355.52000000002</v>
      </c>
      <c r="P9" s="105">
        <f>SUM(P7:P8)</f>
        <v>0</v>
      </c>
      <c r="Q9" s="88">
        <f>SUM(Q7:Q8)</f>
        <v>558678.46</v>
      </c>
      <c r="R9" s="88"/>
      <c r="S9" s="88">
        <f>SUM(S7:S8)</f>
        <v>111735.692</v>
      </c>
      <c r="T9" s="88">
        <f>SUM(T7:T8)</f>
        <v>40765.42</v>
      </c>
      <c r="U9" s="88">
        <f>SUM(U7:U8)</f>
        <v>124728.19</v>
      </c>
      <c r="V9" s="71">
        <f t="shared" si="2"/>
        <v>165493.60999999999</v>
      </c>
      <c r="W9" s="71">
        <f t="shared" si="3"/>
        <v>0</v>
      </c>
      <c r="X9" s="71">
        <f t="shared" si="4"/>
        <v>393184.85</v>
      </c>
    </row>
    <row r="10" spans="1:24" x14ac:dyDescent="0.3">
      <c r="A10" s="58" t="s">
        <v>54</v>
      </c>
      <c r="B10" s="58"/>
      <c r="C10" s="58"/>
      <c r="D10" s="58"/>
      <c r="E10" s="58"/>
      <c r="F10" s="58"/>
      <c r="G10" s="237"/>
      <c r="H10" s="237"/>
      <c r="I10" s="237"/>
      <c r="J10" s="240"/>
      <c r="K10" s="75" t="s">
        <v>72</v>
      </c>
      <c r="L10" s="70"/>
      <c r="M10" s="70"/>
      <c r="N10" s="70"/>
      <c r="O10" s="70"/>
      <c r="P10" s="70"/>
      <c r="Q10" s="70"/>
      <c r="R10" s="61"/>
      <c r="S10" s="77"/>
      <c r="T10" s="78"/>
      <c r="U10" s="71"/>
      <c r="V10" s="71"/>
      <c r="W10" s="71"/>
      <c r="X10" s="71"/>
    </row>
    <row r="11" spans="1:24" ht="12" x14ac:dyDescent="0.3">
      <c r="A11" s="74">
        <v>1</v>
      </c>
      <c r="B11" s="74"/>
      <c r="C11" s="74"/>
      <c r="D11" s="74"/>
      <c r="E11" s="74"/>
      <c r="F11" s="74"/>
      <c r="G11" s="185"/>
      <c r="H11" s="185"/>
      <c r="I11" s="185"/>
      <c r="J11" s="186"/>
      <c r="K11" s="244" t="s">
        <v>77</v>
      </c>
      <c r="L11" s="76">
        <v>0</v>
      </c>
      <c r="M11" s="81">
        <v>0</v>
      </c>
      <c r="N11" s="76">
        <v>0</v>
      </c>
      <c r="O11" s="84">
        <v>0</v>
      </c>
      <c r="P11" s="84">
        <v>0</v>
      </c>
      <c r="Q11" s="84">
        <f t="shared" ref="Q11" si="5">SUM(L11+M11-N11+O11-P11)</f>
        <v>0</v>
      </c>
      <c r="R11" s="61"/>
      <c r="S11" s="77"/>
      <c r="T11" s="78"/>
      <c r="U11" s="71"/>
      <c r="V11" s="71"/>
      <c r="W11" s="71"/>
      <c r="X11" s="71">
        <f t="shared" si="4"/>
        <v>0</v>
      </c>
    </row>
    <row r="12" spans="1:24" x14ac:dyDescent="0.3">
      <c r="A12" s="86"/>
      <c r="B12" s="90"/>
      <c r="C12" s="90"/>
      <c r="D12" s="90"/>
      <c r="E12" s="90"/>
      <c r="F12" s="90"/>
      <c r="G12" s="239"/>
      <c r="H12" s="239"/>
      <c r="I12" s="239"/>
      <c r="J12" s="242"/>
      <c r="K12" s="87" t="s">
        <v>251</v>
      </c>
      <c r="L12" s="91">
        <f>SUM(L11)</f>
        <v>0</v>
      </c>
      <c r="M12" s="91">
        <f t="shared" ref="M12:Q12" si="6">SUM(M11)</f>
        <v>0</v>
      </c>
      <c r="N12" s="91">
        <f t="shared" si="6"/>
        <v>0</v>
      </c>
      <c r="O12" s="91">
        <f t="shared" si="6"/>
        <v>0</v>
      </c>
      <c r="P12" s="91">
        <f t="shared" si="6"/>
        <v>0</v>
      </c>
      <c r="Q12" s="91">
        <f t="shared" si="6"/>
        <v>0</v>
      </c>
      <c r="R12" s="91">
        <v>3</v>
      </c>
      <c r="S12" s="91"/>
      <c r="T12" s="92"/>
      <c r="U12" s="91"/>
      <c r="V12" s="71"/>
      <c r="W12" s="71">
        <f t="shared" si="3"/>
        <v>0</v>
      </c>
      <c r="X12" s="71">
        <v>0</v>
      </c>
    </row>
    <row r="13" spans="1:24" ht="12" x14ac:dyDescent="0.3">
      <c r="A13" s="58" t="s">
        <v>58</v>
      </c>
      <c r="B13" s="74"/>
      <c r="C13" s="74"/>
      <c r="D13" s="74"/>
      <c r="E13" s="74"/>
      <c r="F13" s="74"/>
      <c r="G13" s="185"/>
      <c r="H13" s="185"/>
      <c r="I13" s="185"/>
      <c r="J13" s="186"/>
      <c r="K13" s="244" t="s">
        <v>252</v>
      </c>
      <c r="L13" s="65"/>
      <c r="M13" s="76"/>
      <c r="N13" s="76"/>
      <c r="O13" s="84"/>
      <c r="P13" s="84"/>
      <c r="Q13" s="84"/>
      <c r="R13" s="61"/>
      <c r="S13" s="77"/>
      <c r="T13" s="78"/>
      <c r="U13" s="71"/>
      <c r="V13" s="71">
        <f t="shared" si="2"/>
        <v>0</v>
      </c>
      <c r="W13" s="71">
        <f t="shared" si="3"/>
        <v>0</v>
      </c>
      <c r="X13" s="71"/>
    </row>
    <row r="14" spans="1:24" ht="12" x14ac:dyDescent="0.3">
      <c r="A14" s="74">
        <v>2</v>
      </c>
      <c r="B14" s="74">
        <v>1</v>
      </c>
      <c r="C14" s="74"/>
      <c r="D14" s="74">
        <v>1</v>
      </c>
      <c r="E14" s="74">
        <v>2</v>
      </c>
      <c r="F14" s="74">
        <v>2</v>
      </c>
      <c r="G14" s="185">
        <v>2</v>
      </c>
      <c r="H14" s="185">
        <v>13</v>
      </c>
      <c r="I14" s="185">
        <v>99</v>
      </c>
      <c r="J14" s="186">
        <v>999</v>
      </c>
      <c r="K14" s="72" t="s">
        <v>253</v>
      </c>
      <c r="L14" s="81">
        <v>1314996.47</v>
      </c>
      <c r="M14" s="80">
        <v>0</v>
      </c>
      <c r="N14" s="80">
        <v>0</v>
      </c>
      <c r="O14" s="83">
        <v>0</v>
      </c>
      <c r="P14" s="83">
        <v>0</v>
      </c>
      <c r="Q14" s="83">
        <f t="shared" ref="Q14:Q24" si="7">SUM(L14+M14-N14+O14-P14)</f>
        <v>1314996.47</v>
      </c>
      <c r="R14" s="61">
        <v>3</v>
      </c>
      <c r="S14" s="77">
        <f t="shared" si="1"/>
        <v>39449.894100000005</v>
      </c>
      <c r="T14" s="78">
        <v>39449.89</v>
      </c>
      <c r="U14" s="71">
        <v>0</v>
      </c>
      <c r="V14" s="71">
        <f t="shared" si="2"/>
        <v>39449.89</v>
      </c>
      <c r="W14" s="71">
        <f t="shared" si="3"/>
        <v>1314996.47</v>
      </c>
      <c r="X14" s="71">
        <f t="shared" si="4"/>
        <v>1275546.58</v>
      </c>
    </row>
    <row r="15" spans="1:24" ht="12" x14ac:dyDescent="0.3">
      <c r="A15" s="58"/>
      <c r="B15" s="74">
        <v>2</v>
      </c>
      <c r="C15" s="74"/>
      <c r="D15" s="74">
        <v>1</v>
      </c>
      <c r="E15" s="74">
        <v>2</v>
      </c>
      <c r="F15" s="74">
        <v>2</v>
      </c>
      <c r="G15" s="185">
        <v>2</v>
      </c>
      <c r="H15" s="185">
        <v>9</v>
      </c>
      <c r="I15" s="185">
        <v>2</v>
      </c>
      <c r="J15" s="186">
        <v>1</v>
      </c>
      <c r="K15" s="72" t="s">
        <v>254</v>
      </c>
      <c r="L15" s="81">
        <v>340647.71</v>
      </c>
      <c r="M15" s="80">
        <v>85907.15</v>
      </c>
      <c r="N15" s="80">
        <v>0</v>
      </c>
      <c r="O15" s="83">
        <v>0</v>
      </c>
      <c r="P15" s="83">
        <v>0</v>
      </c>
      <c r="Q15" s="83">
        <f t="shared" si="7"/>
        <v>426554.86</v>
      </c>
      <c r="R15" s="61">
        <v>3</v>
      </c>
      <c r="S15" s="77">
        <f t="shared" si="1"/>
        <v>12796.6458</v>
      </c>
      <c r="T15" s="78">
        <v>12796.65</v>
      </c>
      <c r="U15" s="71">
        <v>36147.910000000003</v>
      </c>
      <c r="V15" s="71">
        <f t="shared" si="2"/>
        <v>48944.560000000005</v>
      </c>
      <c r="W15" s="71">
        <f t="shared" si="3"/>
        <v>304499.80000000005</v>
      </c>
      <c r="X15" s="71">
        <f t="shared" si="4"/>
        <v>377610.3</v>
      </c>
    </row>
    <row r="16" spans="1:24" ht="12" x14ac:dyDescent="0.3">
      <c r="A16" s="58"/>
      <c r="B16" s="74">
        <v>3</v>
      </c>
      <c r="C16" s="74"/>
      <c r="D16" s="74">
        <v>1</v>
      </c>
      <c r="E16" s="74">
        <v>2</v>
      </c>
      <c r="F16" s="74">
        <v>2</v>
      </c>
      <c r="G16" s="185">
        <v>2</v>
      </c>
      <c r="H16" s="185">
        <v>4</v>
      </c>
      <c r="I16" s="185">
        <v>1</v>
      </c>
      <c r="J16" s="186">
        <v>1</v>
      </c>
      <c r="K16" s="72" t="s">
        <v>210</v>
      </c>
      <c r="L16" s="81">
        <v>29262.21</v>
      </c>
      <c r="M16" s="80">
        <v>1708</v>
      </c>
      <c r="N16" s="80">
        <v>0</v>
      </c>
      <c r="O16" s="83">
        <v>0</v>
      </c>
      <c r="P16" s="83">
        <v>0</v>
      </c>
      <c r="Q16" s="83">
        <f t="shared" si="7"/>
        <v>30970.21</v>
      </c>
      <c r="R16" s="61">
        <v>20</v>
      </c>
      <c r="S16" s="77">
        <f t="shared" si="1"/>
        <v>6194.0419999999995</v>
      </c>
      <c r="T16" s="78">
        <v>3005.05</v>
      </c>
      <c r="U16" s="71">
        <v>19774.66</v>
      </c>
      <c r="V16" s="71">
        <f t="shared" si="2"/>
        <v>22779.71</v>
      </c>
      <c r="W16" s="71">
        <f t="shared" si="3"/>
        <v>9487.5499999999993</v>
      </c>
      <c r="X16" s="71">
        <f t="shared" si="4"/>
        <v>8190.5</v>
      </c>
    </row>
    <row r="17" spans="1:24" ht="12" x14ac:dyDescent="0.3">
      <c r="A17" s="74"/>
      <c r="B17" s="74">
        <v>4</v>
      </c>
      <c r="C17" s="74"/>
      <c r="D17" s="74">
        <v>1</v>
      </c>
      <c r="E17" s="74">
        <v>2</v>
      </c>
      <c r="F17" s="74">
        <v>2</v>
      </c>
      <c r="G17" s="185">
        <v>2</v>
      </c>
      <c r="H17" s="185">
        <v>5</v>
      </c>
      <c r="I17" s="185">
        <v>99</v>
      </c>
      <c r="J17" s="186">
        <v>999</v>
      </c>
      <c r="K17" s="72" t="s">
        <v>209</v>
      </c>
      <c r="L17" s="81">
        <v>89251.31</v>
      </c>
      <c r="M17" s="80">
        <v>12812.59</v>
      </c>
      <c r="N17" s="80">
        <v>0</v>
      </c>
      <c r="O17" s="83">
        <v>0</v>
      </c>
      <c r="P17" s="83">
        <v>0</v>
      </c>
      <c r="Q17" s="83">
        <f t="shared" si="7"/>
        <v>102063.9</v>
      </c>
      <c r="R17" s="61">
        <v>20</v>
      </c>
      <c r="S17" s="77">
        <f t="shared" si="1"/>
        <v>20412.78</v>
      </c>
      <c r="T17" s="78">
        <v>10034.780000000001</v>
      </c>
      <c r="U17" s="71">
        <v>75301.960000000006</v>
      </c>
      <c r="V17" s="71">
        <f t="shared" si="2"/>
        <v>85336.74</v>
      </c>
      <c r="W17" s="71">
        <f t="shared" si="3"/>
        <v>13949.349999999991</v>
      </c>
      <c r="X17" s="71">
        <f t="shared" si="4"/>
        <v>16727.159999999989</v>
      </c>
    </row>
    <row r="18" spans="1:24" ht="12" x14ac:dyDescent="0.3">
      <c r="A18" s="74"/>
      <c r="B18" s="74">
        <v>5</v>
      </c>
      <c r="C18" s="74"/>
      <c r="D18" s="74">
        <v>1</v>
      </c>
      <c r="E18" s="74">
        <v>2</v>
      </c>
      <c r="F18" s="74">
        <v>2</v>
      </c>
      <c r="G18" s="185">
        <v>2</v>
      </c>
      <c r="H18" s="185">
        <v>1</v>
      </c>
      <c r="I18" s="185">
        <v>99</v>
      </c>
      <c r="J18" s="186">
        <v>999</v>
      </c>
      <c r="K18" s="72" t="s">
        <v>255</v>
      </c>
      <c r="L18" s="76">
        <v>216601.21</v>
      </c>
      <c r="M18" s="76">
        <v>0</v>
      </c>
      <c r="N18" s="76">
        <v>0</v>
      </c>
      <c r="O18" s="84">
        <v>0</v>
      </c>
      <c r="P18" s="84">
        <v>0</v>
      </c>
      <c r="Q18" s="83">
        <f t="shared" si="7"/>
        <v>216601.21</v>
      </c>
      <c r="R18" s="61">
        <v>20</v>
      </c>
      <c r="S18" s="77">
        <f t="shared" si="1"/>
        <v>43320.241999999998</v>
      </c>
      <c r="T18" s="134">
        <v>0</v>
      </c>
      <c r="U18" s="71">
        <v>216601.21</v>
      </c>
      <c r="V18" s="71">
        <f t="shared" si="2"/>
        <v>216601.21</v>
      </c>
      <c r="W18" s="71">
        <f t="shared" si="3"/>
        <v>0</v>
      </c>
      <c r="X18" s="71">
        <f t="shared" si="4"/>
        <v>0</v>
      </c>
    </row>
    <row r="19" spans="1:24" ht="12" x14ac:dyDescent="0.3">
      <c r="A19" s="74"/>
      <c r="B19" s="74">
        <v>6</v>
      </c>
      <c r="C19" s="74"/>
      <c r="D19" s="74">
        <v>1</v>
      </c>
      <c r="E19" s="74">
        <v>2</v>
      </c>
      <c r="F19" s="74">
        <v>2</v>
      </c>
      <c r="G19" s="185">
        <v>2</v>
      </c>
      <c r="H19" s="185">
        <v>6</v>
      </c>
      <c r="I19" s="185">
        <v>1</v>
      </c>
      <c r="J19" s="186">
        <v>1</v>
      </c>
      <c r="K19" s="72" t="s">
        <v>211</v>
      </c>
      <c r="L19" s="79">
        <v>16025.4</v>
      </c>
      <c r="M19" s="80">
        <v>0</v>
      </c>
      <c r="N19" s="80">
        <v>0</v>
      </c>
      <c r="O19" s="83">
        <v>0</v>
      </c>
      <c r="P19" s="83">
        <v>0</v>
      </c>
      <c r="Q19" s="83">
        <f t="shared" si="7"/>
        <v>16025.4</v>
      </c>
      <c r="R19" s="61">
        <v>20</v>
      </c>
      <c r="S19" s="77">
        <f t="shared" si="1"/>
        <v>3205.08</v>
      </c>
      <c r="T19" s="78">
        <v>1031.8</v>
      </c>
      <c r="U19" s="71">
        <v>12719.42</v>
      </c>
      <c r="V19" s="71">
        <f t="shared" si="2"/>
        <v>13751.22</v>
      </c>
      <c r="W19" s="71">
        <f t="shared" si="3"/>
        <v>3305.9799999999996</v>
      </c>
      <c r="X19" s="71">
        <f t="shared" si="4"/>
        <v>2274.1800000000003</v>
      </c>
    </row>
    <row r="20" spans="1:24" ht="12" x14ac:dyDescent="0.3">
      <c r="A20" s="74"/>
      <c r="B20" s="74">
        <v>7</v>
      </c>
      <c r="C20" s="74"/>
      <c r="D20" s="74">
        <v>1</v>
      </c>
      <c r="E20" s="74">
        <v>2</v>
      </c>
      <c r="F20" s="74">
        <v>2</v>
      </c>
      <c r="G20" s="185">
        <v>2</v>
      </c>
      <c r="H20" s="185">
        <v>3</v>
      </c>
      <c r="I20" s="185">
        <v>1</v>
      </c>
      <c r="J20" s="186">
        <v>1</v>
      </c>
      <c r="K20" s="72" t="s">
        <v>256</v>
      </c>
      <c r="L20" s="76">
        <v>41245.730000000003</v>
      </c>
      <c r="M20" s="76">
        <v>0</v>
      </c>
      <c r="N20" s="76">
        <v>0</v>
      </c>
      <c r="O20" s="84">
        <v>0</v>
      </c>
      <c r="P20" s="84">
        <v>0</v>
      </c>
      <c r="Q20" s="83">
        <f t="shared" si="7"/>
        <v>41245.730000000003</v>
      </c>
      <c r="R20" s="61">
        <v>20</v>
      </c>
      <c r="S20" s="77">
        <f t="shared" si="1"/>
        <v>8249.1460000000006</v>
      </c>
      <c r="T20" s="78">
        <v>693.81</v>
      </c>
      <c r="U20" s="71">
        <v>40551.910000000003</v>
      </c>
      <c r="V20" s="71">
        <f t="shared" si="2"/>
        <v>41245.72</v>
      </c>
      <c r="W20" s="71">
        <f t="shared" si="3"/>
        <v>693.81999999999971</v>
      </c>
      <c r="X20" s="71">
        <f t="shared" si="4"/>
        <v>1.0000000002037268E-2</v>
      </c>
    </row>
    <row r="21" spans="1:24" ht="12" x14ac:dyDescent="0.3">
      <c r="A21" s="58"/>
      <c r="B21" s="74">
        <v>10</v>
      </c>
      <c r="C21" s="74"/>
      <c r="D21" s="74">
        <v>1</v>
      </c>
      <c r="E21" s="74">
        <v>2</v>
      </c>
      <c r="F21" s="74">
        <v>2</v>
      </c>
      <c r="G21" s="185">
        <v>2</v>
      </c>
      <c r="H21" s="185">
        <v>7</v>
      </c>
      <c r="I21" s="185">
        <v>1</v>
      </c>
      <c r="J21" s="186">
        <v>1</v>
      </c>
      <c r="K21" s="72" t="s">
        <v>212</v>
      </c>
      <c r="L21" s="81">
        <v>7936.1</v>
      </c>
      <c r="M21" s="80">
        <v>603.9</v>
      </c>
      <c r="N21" s="80">
        <v>0</v>
      </c>
      <c r="O21" s="83">
        <v>0</v>
      </c>
      <c r="P21" s="83">
        <v>0</v>
      </c>
      <c r="Q21" s="83">
        <f t="shared" si="7"/>
        <v>8540</v>
      </c>
      <c r="R21" s="61">
        <v>20</v>
      </c>
      <c r="S21" s="77">
        <f t="shared" si="1"/>
        <v>1708</v>
      </c>
      <c r="T21" s="78">
        <v>1708</v>
      </c>
      <c r="U21" s="71">
        <v>1587.22</v>
      </c>
      <c r="V21" s="71">
        <f t="shared" si="2"/>
        <v>3295.2200000000003</v>
      </c>
      <c r="W21" s="71">
        <f t="shared" si="3"/>
        <v>6348.88</v>
      </c>
      <c r="X21" s="71">
        <f t="shared" si="4"/>
        <v>5244.78</v>
      </c>
    </row>
    <row r="22" spans="1:24" ht="12" x14ac:dyDescent="0.3">
      <c r="A22" s="58"/>
      <c r="B22" s="74">
        <v>11</v>
      </c>
      <c r="C22" s="74"/>
      <c r="D22" s="74">
        <v>1</v>
      </c>
      <c r="E22" s="74">
        <v>2</v>
      </c>
      <c r="F22" s="74">
        <v>2</v>
      </c>
      <c r="G22" s="185">
        <v>2</v>
      </c>
      <c r="H22" s="185">
        <v>7</v>
      </c>
      <c r="I22" s="185">
        <v>2</v>
      </c>
      <c r="J22" s="186">
        <v>1</v>
      </c>
      <c r="K22" s="72" t="s">
        <v>213</v>
      </c>
      <c r="L22" s="81">
        <v>0</v>
      </c>
      <c r="M22" s="80">
        <v>26499.62</v>
      </c>
      <c r="N22" s="80">
        <v>0</v>
      </c>
      <c r="O22" s="83">
        <v>0</v>
      </c>
      <c r="P22" s="83">
        <v>0</v>
      </c>
      <c r="Q22" s="83">
        <f t="shared" si="7"/>
        <v>26499.62</v>
      </c>
      <c r="R22" s="61">
        <v>20</v>
      </c>
      <c r="S22" s="77">
        <f t="shared" si="1"/>
        <v>5299.924</v>
      </c>
      <c r="T22" s="78">
        <v>5299.92</v>
      </c>
      <c r="U22" s="71">
        <v>0</v>
      </c>
      <c r="V22" s="71">
        <f t="shared" si="2"/>
        <v>5299.92</v>
      </c>
      <c r="W22" s="71">
        <f t="shared" si="3"/>
        <v>0</v>
      </c>
      <c r="X22" s="71">
        <f t="shared" si="4"/>
        <v>21199.699999999997</v>
      </c>
    </row>
    <row r="23" spans="1:24" ht="12" x14ac:dyDescent="0.3">
      <c r="A23" s="58"/>
      <c r="B23" s="74">
        <v>12</v>
      </c>
      <c r="C23" s="74"/>
      <c r="D23" s="74">
        <v>1</v>
      </c>
      <c r="E23" s="74">
        <v>2</v>
      </c>
      <c r="F23" s="74">
        <v>2</v>
      </c>
      <c r="G23" s="185">
        <v>2</v>
      </c>
      <c r="H23" s="185">
        <v>7</v>
      </c>
      <c r="I23" s="185">
        <v>99</v>
      </c>
      <c r="J23" s="186">
        <v>999</v>
      </c>
      <c r="K23" s="72" t="s">
        <v>214</v>
      </c>
      <c r="L23" s="81">
        <v>0</v>
      </c>
      <c r="M23" s="80">
        <v>672.83</v>
      </c>
      <c r="N23" s="80">
        <v>0</v>
      </c>
      <c r="O23" s="83">
        <v>0</v>
      </c>
      <c r="P23" s="83">
        <v>0</v>
      </c>
      <c r="Q23" s="83">
        <f t="shared" si="7"/>
        <v>672.83</v>
      </c>
      <c r="R23" s="61">
        <v>20</v>
      </c>
      <c r="S23" s="77">
        <f t="shared" si="1"/>
        <v>134.566</v>
      </c>
      <c r="T23" s="78">
        <v>134.57</v>
      </c>
      <c r="U23" s="71">
        <v>0</v>
      </c>
      <c r="V23" s="71">
        <f t="shared" si="2"/>
        <v>134.57</v>
      </c>
      <c r="W23" s="71">
        <f t="shared" si="3"/>
        <v>0</v>
      </c>
      <c r="X23" s="71">
        <f t="shared" si="4"/>
        <v>538.26</v>
      </c>
    </row>
    <row r="24" spans="1:24" ht="12" x14ac:dyDescent="0.3">
      <c r="A24" s="74"/>
      <c r="B24" s="74">
        <v>99</v>
      </c>
      <c r="C24" s="74"/>
      <c r="D24" s="74">
        <v>1</v>
      </c>
      <c r="E24" s="74">
        <v>2</v>
      </c>
      <c r="F24" s="74">
        <v>2</v>
      </c>
      <c r="G24" s="185">
        <v>2</v>
      </c>
      <c r="H24" s="185">
        <v>12</v>
      </c>
      <c r="I24" s="185">
        <v>99</v>
      </c>
      <c r="J24" s="186">
        <v>999</v>
      </c>
      <c r="K24" s="72" t="s">
        <v>215</v>
      </c>
      <c r="L24" s="76">
        <v>62116.18</v>
      </c>
      <c r="M24" s="76">
        <v>0</v>
      </c>
      <c r="N24" s="76">
        <v>0</v>
      </c>
      <c r="O24" s="84">
        <v>0</v>
      </c>
      <c r="P24" s="84">
        <v>0</v>
      </c>
      <c r="Q24" s="83">
        <f t="shared" si="7"/>
        <v>62116.18</v>
      </c>
      <c r="R24" s="61">
        <v>20</v>
      </c>
      <c r="S24" s="77">
        <f t="shared" si="1"/>
        <v>12423.236000000001</v>
      </c>
      <c r="T24" s="78">
        <v>8635.5300000000007</v>
      </c>
      <c r="U24" s="71">
        <v>53480.65</v>
      </c>
      <c r="V24" s="71">
        <f t="shared" si="2"/>
        <v>62116.18</v>
      </c>
      <c r="W24" s="71">
        <f t="shared" si="3"/>
        <v>8635.5299999999988</v>
      </c>
      <c r="X24" s="71">
        <f t="shared" si="4"/>
        <v>0</v>
      </c>
    </row>
    <row r="25" spans="1:24" ht="12" x14ac:dyDescent="0.3">
      <c r="A25" s="93"/>
      <c r="B25" s="94"/>
      <c r="C25" s="94"/>
      <c r="D25" s="94"/>
      <c r="E25" s="94"/>
      <c r="F25" s="94"/>
      <c r="G25" s="94"/>
      <c r="H25" s="94"/>
      <c r="I25" s="94"/>
      <c r="J25" s="94"/>
      <c r="K25" s="95" t="s">
        <v>257</v>
      </c>
      <c r="L25" s="96">
        <f>SUM(L14:L24)</f>
        <v>2118082.3199999998</v>
      </c>
      <c r="M25" s="96">
        <f>SUM(M14:M24)</f>
        <v>128204.08999999998</v>
      </c>
      <c r="N25" s="96">
        <f>SUM(N14:N24)</f>
        <v>0</v>
      </c>
      <c r="O25" s="96">
        <f>SUM(O14:O24)</f>
        <v>0</v>
      </c>
      <c r="P25" s="96">
        <f>SUM(P14:P24)</f>
        <v>0</v>
      </c>
      <c r="Q25" s="96">
        <f>SUM(Q14:Q24)</f>
        <v>2246286.41</v>
      </c>
      <c r="R25" s="96"/>
      <c r="S25" s="96">
        <f>SUM(S14:S24)</f>
        <v>153193.55590000001</v>
      </c>
      <c r="T25" s="96">
        <f>SUM(T14:T24)</f>
        <v>82790</v>
      </c>
      <c r="U25" s="96">
        <f>SUM(U14:U24)</f>
        <v>456164.93999999994</v>
      </c>
      <c r="V25" s="96">
        <f>SUM(V14:V24)</f>
        <v>538954.93999999994</v>
      </c>
      <c r="W25" s="71">
        <f t="shared" si="3"/>
        <v>1661917.38</v>
      </c>
      <c r="X25" s="71">
        <f t="shared" si="4"/>
        <v>1707331.4700000002</v>
      </c>
    </row>
    <row r="26" spans="1:24" x14ac:dyDescent="0.3">
      <c r="A26" s="73" t="s">
        <v>258</v>
      </c>
      <c r="B26" s="58"/>
      <c r="C26" s="58"/>
      <c r="D26" s="58"/>
      <c r="E26" s="58"/>
      <c r="F26" s="58"/>
      <c r="G26" s="58"/>
      <c r="H26" s="58"/>
      <c r="I26" s="58"/>
      <c r="J26" s="58"/>
      <c r="K26" s="75"/>
      <c r="L26" s="70"/>
      <c r="M26" s="70"/>
      <c r="N26" s="70"/>
      <c r="O26" s="70"/>
      <c r="P26" s="70"/>
      <c r="Q26" s="70"/>
      <c r="R26" s="61"/>
      <c r="S26" s="58"/>
      <c r="T26" s="68"/>
      <c r="U26" s="71"/>
      <c r="V26" s="71"/>
      <c r="W26" s="71"/>
      <c r="X26" s="71"/>
    </row>
    <row r="27" spans="1:24" x14ac:dyDescent="0.3">
      <c r="A27" s="74" t="s">
        <v>27</v>
      </c>
      <c r="B27" s="74"/>
      <c r="C27" s="74"/>
      <c r="D27" s="74"/>
      <c r="E27" s="74"/>
      <c r="F27" s="74"/>
      <c r="G27" s="74"/>
      <c r="H27" s="74"/>
      <c r="I27" s="74"/>
      <c r="J27" s="74"/>
      <c r="K27" s="72" t="s">
        <v>278</v>
      </c>
      <c r="L27" s="103">
        <v>0</v>
      </c>
      <c r="M27" s="98">
        <v>0</v>
      </c>
      <c r="N27" s="98">
        <v>0</v>
      </c>
      <c r="O27" s="98">
        <v>0</v>
      </c>
      <c r="P27" s="98">
        <v>0</v>
      </c>
      <c r="Q27" s="84">
        <f t="shared" ref="Q27:Q29" si="8">SUM(L27+M27-N27+O27-P27)</f>
        <v>0</v>
      </c>
      <c r="R27" s="61"/>
      <c r="S27" s="58"/>
      <c r="T27" s="68"/>
      <c r="U27" s="71"/>
      <c r="V27" s="71"/>
      <c r="W27" s="70">
        <v>0</v>
      </c>
      <c r="X27" s="84">
        <v>0</v>
      </c>
    </row>
    <row r="28" spans="1:24" ht="12" x14ac:dyDescent="0.3">
      <c r="A28" s="74" t="s">
        <v>28</v>
      </c>
      <c r="B28" s="74"/>
      <c r="C28" s="74"/>
      <c r="D28" s="74"/>
      <c r="E28" s="74"/>
      <c r="F28" s="74"/>
      <c r="G28" s="74"/>
      <c r="H28" s="74"/>
      <c r="I28" s="74"/>
      <c r="J28" s="74"/>
      <c r="K28" s="72" t="s">
        <v>336</v>
      </c>
      <c r="L28" s="103">
        <v>0</v>
      </c>
      <c r="M28" s="98">
        <v>0</v>
      </c>
      <c r="N28" s="98">
        <v>0</v>
      </c>
      <c r="O28" s="98">
        <v>0</v>
      </c>
      <c r="P28" s="98">
        <v>0</v>
      </c>
      <c r="Q28" s="83">
        <f t="shared" si="8"/>
        <v>0</v>
      </c>
      <c r="R28" s="61"/>
      <c r="S28" s="58" t="s">
        <v>259</v>
      </c>
      <c r="T28" s="68" t="s">
        <v>259</v>
      </c>
      <c r="U28" s="71"/>
      <c r="V28" s="71"/>
      <c r="W28" s="103">
        <v>0</v>
      </c>
      <c r="X28" s="83">
        <v>0</v>
      </c>
    </row>
    <row r="29" spans="1:24" ht="12" x14ac:dyDescent="0.3">
      <c r="A29" s="74" t="s">
        <v>29</v>
      </c>
      <c r="B29" s="74"/>
      <c r="C29" s="74"/>
      <c r="D29" s="74"/>
      <c r="E29" s="74"/>
      <c r="F29" s="74"/>
      <c r="G29" s="74"/>
      <c r="H29" s="74"/>
      <c r="I29" s="74"/>
      <c r="J29" s="74"/>
      <c r="K29" s="72" t="s">
        <v>262</v>
      </c>
      <c r="L29" s="84">
        <v>0</v>
      </c>
      <c r="M29" s="76">
        <v>0</v>
      </c>
      <c r="N29" s="76">
        <v>0</v>
      </c>
      <c r="O29" s="76">
        <v>0</v>
      </c>
      <c r="P29" s="76">
        <v>0</v>
      </c>
      <c r="Q29" s="83">
        <f t="shared" si="8"/>
        <v>0</v>
      </c>
      <c r="R29" s="61"/>
      <c r="S29" s="58"/>
      <c r="T29" s="68"/>
      <c r="U29" s="71"/>
      <c r="V29" s="71"/>
      <c r="W29" s="84">
        <v>0</v>
      </c>
      <c r="X29" s="83">
        <v>0</v>
      </c>
    </row>
    <row r="30" spans="1:24" x14ac:dyDescent="0.3">
      <c r="A30" s="86"/>
      <c r="B30" s="86"/>
      <c r="C30" s="86"/>
      <c r="D30" s="86"/>
      <c r="E30" s="86"/>
      <c r="F30" s="86"/>
      <c r="G30" s="86"/>
      <c r="H30" s="86"/>
      <c r="I30" s="86"/>
      <c r="J30" s="86"/>
      <c r="K30" s="104" t="s">
        <v>263</v>
      </c>
      <c r="L30" s="105">
        <f>SUM(L27:L29)</f>
        <v>0</v>
      </c>
      <c r="M30" s="105">
        <f t="shared" ref="M30:Q30" si="9">SUM(M27:M29)</f>
        <v>0</v>
      </c>
      <c r="N30" s="105">
        <f t="shared" si="9"/>
        <v>0</v>
      </c>
      <c r="O30" s="105">
        <f t="shared" si="9"/>
        <v>0</v>
      </c>
      <c r="P30" s="105">
        <f t="shared" si="9"/>
        <v>0</v>
      </c>
      <c r="Q30" s="105">
        <f t="shared" si="9"/>
        <v>0</v>
      </c>
      <c r="R30" s="106"/>
      <c r="S30" s="86"/>
      <c r="T30" s="107"/>
      <c r="U30" s="108"/>
      <c r="V30" s="108"/>
      <c r="W30" s="105">
        <v>0</v>
      </c>
      <c r="X30" s="105">
        <v>0</v>
      </c>
    </row>
    <row r="31" spans="1:24" x14ac:dyDescent="0.3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97"/>
      <c r="L31" s="89"/>
      <c r="M31" s="89"/>
      <c r="N31" s="89"/>
      <c r="O31" s="89"/>
      <c r="P31" s="89"/>
      <c r="Q31" s="89"/>
      <c r="R31" s="61"/>
      <c r="S31" s="58"/>
      <c r="T31" s="68"/>
      <c r="U31" s="71"/>
      <c r="V31" s="71"/>
      <c r="W31" s="89"/>
      <c r="X31" s="89"/>
    </row>
    <row r="32" spans="1:24" x14ac:dyDescent="0.3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109" t="s">
        <v>73</v>
      </c>
      <c r="L32" s="110">
        <f>SUM(L9+L12+L25+L30)</f>
        <v>2242810.5099999998</v>
      </c>
      <c r="M32" s="110">
        <f>SUM(M9+M12+M25+M30)</f>
        <v>192798.83999999997</v>
      </c>
      <c r="N32" s="243">
        <f>SUM(N9+N12+N25+N30)</f>
        <v>0</v>
      </c>
      <c r="O32" s="110">
        <f>SUM(O9+O12+O25+O30)</f>
        <v>369355.52000000002</v>
      </c>
      <c r="P32" s="243">
        <f>SUM(P9+P12+P25+P30)</f>
        <v>0</v>
      </c>
      <c r="Q32" s="110">
        <f>SUM(Q9+Q12+Q25+Q30)</f>
        <v>2804964.87</v>
      </c>
      <c r="R32" s="110"/>
      <c r="S32" s="110">
        <f>SUM(S9+S12+S25+S30)</f>
        <v>264929.24790000002</v>
      </c>
      <c r="T32" s="110">
        <f>SUM(T9+T12+T25+T30)</f>
        <v>123555.42</v>
      </c>
      <c r="U32" s="110">
        <f>SUM(U9+U12+U25+U30)</f>
        <v>580893.12999999989</v>
      </c>
      <c r="V32" s="110">
        <f>SUM(V9+V12+V25+V30)</f>
        <v>704448.54999999993</v>
      </c>
      <c r="W32" s="110">
        <f>SUM(W9+W25)</f>
        <v>1661917.38</v>
      </c>
      <c r="X32" s="110">
        <f>SUM(X9+X25)</f>
        <v>2100516.3200000003</v>
      </c>
    </row>
    <row r="33" spans="1:24" x14ac:dyDescent="0.3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2"/>
      <c r="L33" s="70"/>
      <c r="M33" s="70"/>
      <c r="N33" s="70"/>
      <c r="O33" s="70"/>
      <c r="P33" s="70"/>
      <c r="Q33" s="70"/>
      <c r="R33" s="61"/>
      <c r="S33" s="58"/>
      <c r="T33" s="68"/>
      <c r="U33" s="71"/>
      <c r="V33" s="71"/>
      <c r="W33" s="70"/>
      <c r="X33" s="70"/>
    </row>
    <row r="34" spans="1:24" x14ac:dyDescent="0.3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9" t="s">
        <v>74</v>
      </c>
      <c r="L34" s="70"/>
      <c r="M34" s="70"/>
      <c r="N34" s="70"/>
      <c r="O34" s="70"/>
      <c r="P34" s="70"/>
      <c r="Q34" s="70"/>
      <c r="R34" s="61"/>
      <c r="S34" s="58"/>
      <c r="T34" s="68"/>
      <c r="U34" s="71"/>
      <c r="V34" s="71"/>
      <c r="W34" s="70"/>
      <c r="X34" s="70"/>
    </row>
    <row r="35" spans="1:24" x14ac:dyDescent="0.3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72"/>
      <c r="L35" s="70"/>
      <c r="M35" s="70"/>
      <c r="N35" s="70"/>
      <c r="O35" s="70"/>
      <c r="P35" s="70"/>
      <c r="Q35" s="70"/>
      <c r="R35" s="61"/>
      <c r="S35" s="58"/>
      <c r="T35" s="68"/>
      <c r="U35" s="71"/>
      <c r="V35" s="71"/>
      <c r="W35" s="70"/>
      <c r="X35" s="70"/>
    </row>
    <row r="36" spans="1:24" x14ac:dyDescent="0.3">
      <c r="A36" s="73" t="s">
        <v>53</v>
      </c>
      <c r="B36" s="74"/>
      <c r="C36" s="74"/>
      <c r="D36" s="74"/>
      <c r="E36" s="74"/>
      <c r="F36" s="74"/>
      <c r="G36" s="74"/>
      <c r="H36" s="74"/>
      <c r="I36" s="74"/>
      <c r="J36" s="74"/>
      <c r="K36" s="75" t="s">
        <v>75</v>
      </c>
      <c r="L36" s="84">
        <v>0</v>
      </c>
      <c r="M36" s="84">
        <v>0</v>
      </c>
      <c r="N36" s="84">
        <v>0</v>
      </c>
      <c r="O36" s="84">
        <v>0</v>
      </c>
      <c r="P36" s="84">
        <v>0</v>
      </c>
      <c r="Q36" s="113">
        <f>L3+M36-N36+O36-P36</f>
        <v>0</v>
      </c>
      <c r="R36" s="113"/>
      <c r="S36" s="113"/>
      <c r="T36" s="113"/>
      <c r="U36" s="113"/>
      <c r="V36" s="113"/>
      <c r="W36" s="113">
        <v>0</v>
      </c>
      <c r="X36" s="113">
        <v>0</v>
      </c>
    </row>
    <row r="37" spans="1:24" x14ac:dyDescent="0.3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97" t="s">
        <v>264</v>
      </c>
      <c r="L37" s="113">
        <f>SUM(L36)</f>
        <v>0</v>
      </c>
      <c r="M37" s="113">
        <f>SUM(M36)</f>
        <v>0</v>
      </c>
      <c r="N37" s="113">
        <f>SUM(N36)</f>
        <v>0</v>
      </c>
      <c r="O37" s="113">
        <f>SUM(O36)</f>
        <v>0</v>
      </c>
      <c r="P37" s="113">
        <f>SUM(P36)</f>
        <v>0</v>
      </c>
      <c r="Q37" s="113">
        <f>L4+M37-N37+O37-P37</f>
        <v>0</v>
      </c>
      <c r="R37" s="61"/>
      <c r="S37" s="58"/>
      <c r="T37" s="68"/>
      <c r="U37" s="71"/>
      <c r="V37" s="71"/>
      <c r="W37" s="113">
        <v>0</v>
      </c>
      <c r="X37" s="113">
        <v>0</v>
      </c>
    </row>
    <row r="38" spans="1:24" x14ac:dyDescent="0.3">
      <c r="A38" s="73" t="s">
        <v>54</v>
      </c>
      <c r="B38" s="58"/>
      <c r="C38" s="58"/>
      <c r="D38" s="58"/>
      <c r="E38" s="58"/>
      <c r="F38" s="58"/>
      <c r="G38" s="58"/>
      <c r="H38" s="58"/>
      <c r="I38" s="58"/>
      <c r="J38" s="58"/>
      <c r="K38" s="75" t="s">
        <v>76</v>
      </c>
      <c r="L38" s="70"/>
      <c r="M38" s="70"/>
      <c r="N38" s="70"/>
      <c r="O38" s="70"/>
      <c r="P38" s="70"/>
      <c r="Q38" s="70"/>
      <c r="R38" s="61"/>
      <c r="S38" s="58"/>
      <c r="T38" s="68"/>
      <c r="U38" s="71"/>
      <c r="V38" s="71"/>
      <c r="W38" s="70"/>
      <c r="X38" s="70"/>
    </row>
    <row r="39" spans="1:24" x14ac:dyDescent="0.3">
      <c r="A39" s="74" t="s">
        <v>27</v>
      </c>
      <c r="B39" s="74"/>
      <c r="C39" s="74"/>
      <c r="D39" s="74"/>
      <c r="E39" s="74"/>
      <c r="F39" s="74"/>
      <c r="G39" s="74"/>
      <c r="H39" s="74"/>
      <c r="I39" s="74"/>
      <c r="J39" s="74"/>
      <c r="K39" s="72" t="s">
        <v>265</v>
      </c>
      <c r="L39" s="84">
        <f>SUM(L40:L41)</f>
        <v>4912.49</v>
      </c>
      <c r="M39" s="84">
        <f>SUM(M40:M41)</f>
        <v>0</v>
      </c>
      <c r="N39" s="84">
        <f>SUM(N40:N41)</f>
        <v>0</v>
      </c>
      <c r="O39" s="84">
        <f>SUM(O40:O41)</f>
        <v>0</v>
      </c>
      <c r="P39" s="84">
        <f>SUM(P40:P41)</f>
        <v>4912.49</v>
      </c>
      <c r="Q39" s="84">
        <f>SUM(Q40:Q41)</f>
        <v>0</v>
      </c>
      <c r="R39" s="61"/>
      <c r="S39" s="77"/>
      <c r="T39" s="78"/>
      <c r="U39" s="71"/>
      <c r="V39" s="71"/>
      <c r="W39" s="84">
        <f>SUM(W40:W41)</f>
        <v>4912.49</v>
      </c>
      <c r="X39" s="84">
        <f>SUM(X40:X41)</f>
        <v>0</v>
      </c>
    </row>
    <row r="40" spans="1:24" s="133" customFormat="1" x14ac:dyDescent="0.3">
      <c r="A40" s="246"/>
      <c r="B40" s="247" t="s">
        <v>175</v>
      </c>
      <c r="C40" s="247"/>
      <c r="D40" s="247"/>
      <c r="E40" s="247"/>
      <c r="F40" s="247"/>
      <c r="G40" s="247"/>
      <c r="H40" s="247"/>
      <c r="I40" s="247"/>
      <c r="J40" s="247"/>
      <c r="K40" s="248" t="s">
        <v>266</v>
      </c>
      <c r="L40" s="249">
        <v>4912.49</v>
      </c>
      <c r="M40" s="249">
        <v>0</v>
      </c>
      <c r="N40" s="249">
        <v>0</v>
      </c>
      <c r="O40" s="249">
        <v>0</v>
      </c>
      <c r="P40" s="249">
        <v>4912.49</v>
      </c>
      <c r="Q40" s="249">
        <f>SUM(L40+M40-N40+O40-P40)</f>
        <v>0</v>
      </c>
      <c r="R40" s="250"/>
      <c r="S40" s="246"/>
      <c r="T40" s="251"/>
      <c r="U40" s="252"/>
      <c r="V40" s="252"/>
      <c r="W40" s="249">
        <v>4912.49</v>
      </c>
      <c r="X40" s="249">
        <v>0</v>
      </c>
    </row>
    <row r="41" spans="1:24" s="133" customFormat="1" x14ac:dyDescent="0.3">
      <c r="A41" s="246"/>
      <c r="B41" s="247" t="s">
        <v>176</v>
      </c>
      <c r="C41" s="247"/>
      <c r="D41" s="247"/>
      <c r="E41" s="247"/>
      <c r="F41" s="247"/>
      <c r="G41" s="247"/>
      <c r="H41" s="247"/>
      <c r="I41" s="247"/>
      <c r="J41" s="247"/>
      <c r="K41" s="248" t="s">
        <v>267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f t="shared" ref="Q41:Q49" si="10">SUM(L41+M41-N41+O41)</f>
        <v>0</v>
      </c>
      <c r="R41" s="250"/>
      <c r="S41" s="246"/>
      <c r="T41" s="251"/>
      <c r="U41" s="252"/>
      <c r="V41" s="252"/>
      <c r="W41" s="249">
        <v>0</v>
      </c>
      <c r="X41" s="249">
        <v>0</v>
      </c>
    </row>
    <row r="42" spans="1:24" x14ac:dyDescent="0.3">
      <c r="A42" s="74" t="s">
        <v>28</v>
      </c>
      <c r="B42" s="74"/>
      <c r="C42" s="74"/>
      <c r="D42" s="74"/>
      <c r="E42" s="74"/>
      <c r="F42" s="74"/>
      <c r="G42" s="74"/>
      <c r="H42" s="74"/>
      <c r="I42" s="74"/>
      <c r="J42" s="74"/>
      <c r="K42" s="72" t="s">
        <v>268</v>
      </c>
      <c r="L42" s="84">
        <f>SUM(L43:L44)</f>
        <v>111962.75</v>
      </c>
      <c r="M42" s="84">
        <f>SUM(M43:M44)</f>
        <v>736277.58</v>
      </c>
      <c r="N42" s="84">
        <f>SUM(N43:N44)</f>
        <v>651886.41999999993</v>
      </c>
      <c r="O42" s="84">
        <f>SUM(O43:O44)</f>
        <v>0</v>
      </c>
      <c r="P42" s="84">
        <f>SUM(P43:P44)</f>
        <v>15393.83</v>
      </c>
      <c r="Q42" s="84">
        <f>SUM(Q43:Q44)</f>
        <v>180960.08000000002</v>
      </c>
      <c r="R42" s="61"/>
      <c r="S42" s="58"/>
      <c r="T42" s="68"/>
      <c r="U42" s="71"/>
      <c r="V42" s="71"/>
      <c r="W42" s="84">
        <f>SUM(W43:W44)</f>
        <v>111962.75</v>
      </c>
      <c r="X42" s="84">
        <f>SUM(X43:X44)</f>
        <v>180960.08000000002</v>
      </c>
    </row>
    <row r="43" spans="1:24" x14ac:dyDescent="0.3">
      <c r="A43" s="114"/>
      <c r="B43" s="115" t="s">
        <v>173</v>
      </c>
      <c r="C43" s="115"/>
      <c r="D43" s="115"/>
      <c r="E43" s="115"/>
      <c r="F43" s="115"/>
      <c r="G43" s="115"/>
      <c r="H43" s="115"/>
      <c r="I43" s="115"/>
      <c r="J43" s="115"/>
      <c r="K43" s="116" t="s">
        <v>269</v>
      </c>
      <c r="L43" s="117">
        <v>533.20000000000005</v>
      </c>
      <c r="M43" s="117">
        <v>491142.43</v>
      </c>
      <c r="N43" s="117">
        <v>403597.35</v>
      </c>
      <c r="O43" s="117">
        <v>0</v>
      </c>
      <c r="P43" s="117">
        <v>0</v>
      </c>
      <c r="Q43" s="117">
        <f>SUM(L43+M43-N43+O43-P43)</f>
        <v>88078.280000000028</v>
      </c>
      <c r="R43" s="118"/>
      <c r="S43" s="119"/>
      <c r="T43" s="120"/>
      <c r="U43" s="121"/>
      <c r="V43" s="121"/>
      <c r="W43" s="117">
        <v>533.20000000000005</v>
      </c>
      <c r="X43" s="117">
        <v>88078.28</v>
      </c>
    </row>
    <row r="44" spans="1:24" x14ac:dyDescent="0.3">
      <c r="A44" s="114"/>
      <c r="B44" s="115" t="s">
        <v>187</v>
      </c>
      <c r="C44" s="115"/>
      <c r="D44" s="115"/>
      <c r="E44" s="115"/>
      <c r="F44" s="115"/>
      <c r="G44" s="115"/>
      <c r="H44" s="115"/>
      <c r="I44" s="115"/>
      <c r="J44" s="115"/>
      <c r="K44" s="116" t="s">
        <v>270</v>
      </c>
      <c r="L44" s="122">
        <v>111429.55</v>
      </c>
      <c r="M44" s="122">
        <v>245135.15</v>
      </c>
      <c r="N44" s="122">
        <v>248289.07</v>
      </c>
      <c r="O44" s="122">
        <v>0</v>
      </c>
      <c r="P44" s="122">
        <v>15393.83</v>
      </c>
      <c r="Q44" s="117">
        <f>SUM(L44+M44-N44+O44-P44)</f>
        <v>92881.8</v>
      </c>
      <c r="R44" s="99"/>
      <c r="S44" s="100"/>
      <c r="T44" s="101"/>
      <c r="U44" s="102"/>
      <c r="V44" s="102"/>
      <c r="W44" s="122">
        <v>111429.55</v>
      </c>
      <c r="X44" s="117">
        <v>92881.8</v>
      </c>
    </row>
    <row r="45" spans="1:24" x14ac:dyDescent="0.3">
      <c r="A45" s="74" t="s">
        <v>29</v>
      </c>
      <c r="B45" s="74"/>
      <c r="C45" s="74"/>
      <c r="D45" s="74"/>
      <c r="E45" s="74"/>
      <c r="F45" s="74"/>
      <c r="G45" s="74"/>
      <c r="H45" s="74"/>
      <c r="I45" s="74"/>
      <c r="J45" s="74"/>
      <c r="K45" s="72" t="s">
        <v>271</v>
      </c>
      <c r="L45" s="84">
        <v>73107.13</v>
      </c>
      <c r="M45" s="84">
        <v>371301.05</v>
      </c>
      <c r="N45" s="84">
        <v>360350.96</v>
      </c>
      <c r="O45" s="84">
        <v>0</v>
      </c>
      <c r="P45" s="84">
        <v>70714.820000000007</v>
      </c>
      <c r="Q45" s="84">
        <f>SUM(L45+M45-N45+O45-P45)</f>
        <v>13342.399999999965</v>
      </c>
      <c r="R45" s="61"/>
      <c r="S45" s="58"/>
      <c r="T45" s="68"/>
      <c r="U45" s="71"/>
      <c r="V45" s="71"/>
      <c r="W45" s="84">
        <v>73107.13</v>
      </c>
      <c r="X45" s="84">
        <v>13342.4</v>
      </c>
    </row>
    <row r="46" spans="1:24" x14ac:dyDescent="0.3">
      <c r="A46" s="74" t="s">
        <v>30</v>
      </c>
      <c r="B46" s="74"/>
      <c r="C46" s="74"/>
      <c r="D46" s="74"/>
      <c r="E46" s="74"/>
      <c r="F46" s="74"/>
      <c r="G46" s="74"/>
      <c r="H46" s="74"/>
      <c r="I46" s="74"/>
      <c r="J46" s="74"/>
      <c r="K46" s="72" t="s">
        <v>272</v>
      </c>
      <c r="L46" s="84">
        <f t="shared" ref="L46:Q46" si="11">SUM(L47:L49)</f>
        <v>4057.51</v>
      </c>
      <c r="M46" s="84">
        <f t="shared" si="11"/>
        <v>116752.36</v>
      </c>
      <c r="N46" s="84">
        <f t="shared" si="11"/>
        <v>116752.36</v>
      </c>
      <c r="O46" s="84">
        <f t="shared" si="11"/>
        <v>0</v>
      </c>
      <c r="P46" s="84">
        <f t="shared" si="11"/>
        <v>1475.23</v>
      </c>
      <c r="Q46" s="84">
        <f t="shared" si="11"/>
        <v>2582.2799999999947</v>
      </c>
      <c r="R46" s="61"/>
      <c r="S46" s="58"/>
      <c r="T46" s="68"/>
      <c r="U46" s="71"/>
      <c r="V46" s="71"/>
      <c r="W46" s="84">
        <f>SUM(W47:W49)</f>
        <v>4057.51</v>
      </c>
      <c r="X46" s="84">
        <f>SUM(X47:X49)</f>
        <v>2582.2800000000002</v>
      </c>
    </row>
    <row r="47" spans="1:24" x14ac:dyDescent="0.3">
      <c r="A47" s="114"/>
      <c r="B47" s="115" t="s">
        <v>173</v>
      </c>
      <c r="C47" s="115"/>
      <c r="D47" s="115"/>
      <c r="E47" s="115"/>
      <c r="F47" s="115"/>
      <c r="G47" s="115"/>
      <c r="H47" s="115"/>
      <c r="I47" s="115"/>
      <c r="J47" s="115"/>
      <c r="K47" s="116" t="s">
        <v>273</v>
      </c>
      <c r="L47" s="117"/>
      <c r="M47" s="117"/>
      <c r="N47" s="117"/>
      <c r="O47" s="117"/>
      <c r="P47" s="117"/>
      <c r="Q47" s="117">
        <f t="shared" si="10"/>
        <v>0</v>
      </c>
      <c r="R47" s="99"/>
      <c r="S47" s="100"/>
      <c r="T47" s="101"/>
      <c r="U47" s="102"/>
      <c r="V47" s="102"/>
      <c r="W47" s="117"/>
      <c r="X47" s="117">
        <v>0</v>
      </c>
    </row>
    <row r="48" spans="1:24" x14ac:dyDescent="0.3">
      <c r="A48" s="114"/>
      <c r="B48" s="115" t="s">
        <v>175</v>
      </c>
      <c r="C48" s="115"/>
      <c r="D48" s="115"/>
      <c r="E48" s="115"/>
      <c r="F48" s="115"/>
      <c r="G48" s="115"/>
      <c r="H48" s="115"/>
      <c r="I48" s="115"/>
      <c r="J48" s="115"/>
      <c r="K48" s="116" t="s">
        <v>274</v>
      </c>
      <c r="L48" s="117">
        <v>4057.51</v>
      </c>
      <c r="M48" s="117">
        <v>116752.36</v>
      </c>
      <c r="N48" s="117">
        <v>116752.36</v>
      </c>
      <c r="O48" s="117">
        <v>0</v>
      </c>
      <c r="P48" s="117">
        <v>1475.23</v>
      </c>
      <c r="Q48" s="113">
        <f>L48+M48-N48+O48-P48</f>
        <v>2582.2799999999947</v>
      </c>
      <c r="R48" s="99"/>
      <c r="S48" s="100"/>
      <c r="T48" s="101"/>
      <c r="U48" s="102"/>
      <c r="V48" s="102"/>
      <c r="W48" s="117">
        <v>4057.51</v>
      </c>
      <c r="X48" s="117">
        <v>2582.2800000000002</v>
      </c>
    </row>
    <row r="49" spans="1:24" x14ac:dyDescent="0.3">
      <c r="A49" s="114"/>
      <c r="B49" s="115" t="s">
        <v>176</v>
      </c>
      <c r="C49" s="115"/>
      <c r="D49" s="115"/>
      <c r="E49" s="115"/>
      <c r="F49" s="115"/>
      <c r="G49" s="115"/>
      <c r="H49" s="115"/>
      <c r="I49" s="115"/>
      <c r="J49" s="115"/>
      <c r="K49" s="116" t="s">
        <v>275</v>
      </c>
      <c r="L49" s="117">
        <v>0</v>
      </c>
      <c r="M49" s="117">
        <v>0</v>
      </c>
      <c r="N49" s="117">
        <v>0</v>
      </c>
      <c r="O49" s="117">
        <v>0</v>
      </c>
      <c r="P49" s="117">
        <v>0</v>
      </c>
      <c r="Q49" s="117">
        <f t="shared" si="10"/>
        <v>0</v>
      </c>
      <c r="R49" s="99"/>
      <c r="S49" s="100"/>
      <c r="T49" s="101"/>
      <c r="U49" s="102"/>
      <c r="V49" s="102"/>
      <c r="W49" s="117">
        <v>0</v>
      </c>
      <c r="X49" s="117">
        <v>0</v>
      </c>
    </row>
    <row r="50" spans="1:24" x14ac:dyDescent="0.3">
      <c r="A50" s="86"/>
      <c r="B50" s="90"/>
      <c r="C50" s="90"/>
      <c r="D50" s="90"/>
      <c r="E50" s="90"/>
      <c r="F50" s="90"/>
      <c r="G50" s="90"/>
      <c r="H50" s="90"/>
      <c r="I50" s="90"/>
      <c r="J50" s="90"/>
      <c r="K50" s="104" t="s">
        <v>276</v>
      </c>
      <c r="L50" s="123">
        <f>SUM(L39+L45+L46)</f>
        <v>82077.13</v>
      </c>
      <c r="M50" s="123">
        <f t="shared" ref="M50:Q50" si="12">SUM(M39+M45+M46)</f>
        <v>488053.41</v>
      </c>
      <c r="N50" s="123">
        <f t="shared" si="12"/>
        <v>477103.32</v>
      </c>
      <c r="O50" s="123">
        <f t="shared" si="12"/>
        <v>0</v>
      </c>
      <c r="P50" s="123">
        <f t="shared" si="12"/>
        <v>77102.540000000008</v>
      </c>
      <c r="Q50" s="123">
        <f t="shared" si="12"/>
        <v>15924.67999999996</v>
      </c>
      <c r="R50" s="106"/>
      <c r="S50" s="86"/>
      <c r="T50" s="107"/>
      <c r="U50" s="108"/>
      <c r="V50" s="108"/>
      <c r="W50" s="123">
        <f>SUM(W39+W42+W45+W46)</f>
        <v>194039.88</v>
      </c>
      <c r="X50" s="123">
        <f>SUM(X39+X42+X45+X46)</f>
        <v>196884.76</v>
      </c>
    </row>
    <row r="51" spans="1:24" x14ac:dyDescent="0.3">
      <c r="A51" s="58" t="s">
        <v>58</v>
      </c>
      <c r="B51" s="74"/>
      <c r="C51" s="74"/>
      <c r="D51" s="74"/>
      <c r="E51" s="74"/>
      <c r="F51" s="74"/>
      <c r="G51" s="74"/>
      <c r="H51" s="74"/>
      <c r="I51" s="74"/>
      <c r="J51" s="74"/>
      <c r="K51" s="72" t="s">
        <v>277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61"/>
      <c r="S51" s="58"/>
      <c r="T51" s="68"/>
      <c r="U51" s="71"/>
      <c r="V51" s="71"/>
      <c r="W51" s="84">
        <v>0</v>
      </c>
      <c r="X51" s="84">
        <v>0</v>
      </c>
    </row>
    <row r="52" spans="1:24" x14ac:dyDescent="0.3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7" t="s">
        <v>279</v>
      </c>
      <c r="L52" s="105">
        <f>SUM(L51)</f>
        <v>0</v>
      </c>
      <c r="M52" s="124">
        <f>SUM(M51)</f>
        <v>0</v>
      </c>
      <c r="N52" s="124">
        <f>SUM(N51)</f>
        <v>0</v>
      </c>
      <c r="O52" s="124">
        <f>SUM(O51)</f>
        <v>0</v>
      </c>
      <c r="P52" s="105">
        <f>SUM(P51)</f>
        <v>0</v>
      </c>
      <c r="Q52" s="124">
        <f>SUM(Q51)</f>
        <v>0</v>
      </c>
      <c r="R52" s="106"/>
      <c r="S52" s="125"/>
      <c r="T52" s="126"/>
      <c r="U52" s="108"/>
      <c r="V52" s="108"/>
      <c r="W52" s="124">
        <f>SUM(W51)</f>
        <v>0</v>
      </c>
      <c r="X52" s="124">
        <v>0</v>
      </c>
    </row>
    <row r="53" spans="1:24" x14ac:dyDescent="0.3">
      <c r="A53" s="73" t="s">
        <v>59</v>
      </c>
      <c r="B53" s="74"/>
      <c r="C53" s="74"/>
      <c r="D53" s="74"/>
      <c r="E53" s="74"/>
      <c r="F53" s="74"/>
      <c r="G53" s="74"/>
      <c r="H53" s="74"/>
      <c r="I53" s="74"/>
      <c r="J53" s="74"/>
      <c r="K53" s="127" t="s">
        <v>78</v>
      </c>
      <c r="L53" s="70"/>
      <c r="M53" s="70"/>
      <c r="N53" s="70"/>
      <c r="O53" s="70"/>
      <c r="P53" s="70"/>
      <c r="Q53" s="70"/>
      <c r="R53" s="61"/>
      <c r="S53" s="58"/>
      <c r="T53" s="68"/>
      <c r="U53" s="71"/>
      <c r="V53" s="71"/>
      <c r="W53" s="70"/>
      <c r="X53" s="70"/>
    </row>
    <row r="54" spans="1:24" x14ac:dyDescent="0.3">
      <c r="A54" s="74" t="s">
        <v>27</v>
      </c>
      <c r="B54" s="74"/>
      <c r="C54" s="74"/>
      <c r="D54" s="74"/>
      <c r="E54" s="74"/>
      <c r="F54" s="74"/>
      <c r="G54" s="74"/>
      <c r="H54" s="74"/>
      <c r="I54" s="74"/>
      <c r="J54" s="74"/>
      <c r="K54" s="72" t="s">
        <v>280</v>
      </c>
      <c r="L54" s="84"/>
      <c r="M54" s="84"/>
      <c r="N54" s="84"/>
      <c r="O54" s="84"/>
      <c r="P54" s="84"/>
      <c r="Q54" s="84"/>
      <c r="R54" s="61"/>
      <c r="S54" s="58"/>
      <c r="T54" s="68"/>
      <c r="U54" s="71"/>
      <c r="V54" s="71"/>
      <c r="W54" s="84"/>
      <c r="X54" s="84"/>
    </row>
    <row r="55" spans="1:24" x14ac:dyDescent="0.3">
      <c r="A55" s="58"/>
      <c r="B55" s="74" t="s">
        <v>173</v>
      </c>
      <c r="C55" s="74"/>
      <c r="D55" s="74"/>
      <c r="E55" s="74"/>
      <c r="F55" s="74"/>
      <c r="G55" s="74"/>
      <c r="H55" s="74"/>
      <c r="I55" s="74"/>
      <c r="J55" s="74"/>
      <c r="K55" s="72" t="s">
        <v>281</v>
      </c>
      <c r="L55" s="84"/>
      <c r="M55" s="84"/>
      <c r="N55" s="84"/>
      <c r="O55" s="84"/>
      <c r="P55" s="84"/>
      <c r="Q55" s="84"/>
      <c r="R55" s="61"/>
      <c r="S55" s="58"/>
      <c r="T55" s="68"/>
      <c r="U55" s="71"/>
      <c r="V55" s="71"/>
      <c r="W55" s="84"/>
      <c r="X55" s="84"/>
    </row>
    <row r="56" spans="1:24" x14ac:dyDescent="0.3">
      <c r="A56" s="58"/>
      <c r="B56" s="74" t="s">
        <v>175</v>
      </c>
      <c r="C56" s="74"/>
      <c r="D56" s="74"/>
      <c r="E56" s="74"/>
      <c r="F56" s="74"/>
      <c r="G56" s="74"/>
      <c r="H56" s="74"/>
      <c r="I56" s="74"/>
      <c r="J56" s="74"/>
      <c r="K56" s="72" t="s">
        <v>282</v>
      </c>
      <c r="L56" s="84"/>
      <c r="M56" s="84"/>
      <c r="N56" s="84"/>
      <c r="O56" s="84"/>
      <c r="P56" s="84"/>
      <c r="Q56" s="84"/>
      <c r="R56" s="61"/>
      <c r="S56" s="58"/>
      <c r="T56" s="68"/>
      <c r="U56" s="71"/>
      <c r="V56" s="71"/>
      <c r="W56" s="84"/>
      <c r="X56" s="84"/>
    </row>
    <row r="57" spans="1:24" x14ac:dyDescent="0.3">
      <c r="A57" s="74" t="s">
        <v>28</v>
      </c>
      <c r="B57" s="74"/>
      <c r="C57" s="74"/>
      <c r="D57" s="74"/>
      <c r="E57" s="74"/>
      <c r="F57" s="74"/>
      <c r="G57" s="74"/>
      <c r="H57" s="74"/>
      <c r="I57" s="74"/>
      <c r="J57" s="74"/>
      <c r="K57" s="72" t="s">
        <v>283</v>
      </c>
      <c r="L57" s="84"/>
      <c r="M57" s="84"/>
      <c r="N57" s="84"/>
      <c r="O57" s="84"/>
      <c r="P57" s="84"/>
      <c r="Q57" s="84"/>
      <c r="R57" s="61"/>
      <c r="S57" s="58"/>
      <c r="T57" s="68"/>
      <c r="U57" s="71"/>
      <c r="V57" s="71"/>
      <c r="W57" s="84"/>
      <c r="X57" s="84"/>
    </row>
    <row r="58" spans="1:24" x14ac:dyDescent="0.3">
      <c r="A58" s="74" t="s">
        <v>29</v>
      </c>
      <c r="B58" s="74"/>
      <c r="C58" s="74"/>
      <c r="D58" s="74"/>
      <c r="E58" s="74"/>
      <c r="F58" s="74"/>
      <c r="G58" s="74"/>
      <c r="H58" s="74"/>
      <c r="I58" s="74"/>
      <c r="J58" s="74"/>
      <c r="K58" s="72" t="s">
        <v>284</v>
      </c>
      <c r="L58" s="84">
        <v>1517698</v>
      </c>
      <c r="M58" s="84">
        <v>1128989.74</v>
      </c>
      <c r="N58" s="84">
        <v>1090480.68</v>
      </c>
      <c r="O58" s="84">
        <v>86250.19</v>
      </c>
      <c r="P58" s="84">
        <v>0</v>
      </c>
      <c r="Q58" s="84">
        <f>SUM(L58+M58-N58+O58-P58)</f>
        <v>1642457.2500000002</v>
      </c>
      <c r="R58" s="61"/>
      <c r="S58" s="58"/>
      <c r="T58" s="68"/>
      <c r="U58" s="71"/>
      <c r="V58" s="71"/>
      <c r="W58" s="84">
        <v>1517698</v>
      </c>
      <c r="X58" s="84">
        <v>1642457.25</v>
      </c>
    </row>
    <row r="59" spans="1:24" x14ac:dyDescent="0.3">
      <c r="A59" s="74" t="s">
        <v>30</v>
      </c>
      <c r="B59" s="74"/>
      <c r="C59" s="74"/>
      <c r="D59" s="74"/>
      <c r="E59" s="74"/>
      <c r="F59" s="74"/>
      <c r="G59" s="74"/>
      <c r="H59" s="74"/>
      <c r="I59" s="74"/>
      <c r="J59" s="74"/>
      <c r="K59" s="72" t="s">
        <v>285</v>
      </c>
      <c r="L59" s="84">
        <v>0</v>
      </c>
      <c r="M59" s="84">
        <v>0</v>
      </c>
      <c r="N59" s="84">
        <v>0</v>
      </c>
      <c r="O59" s="84">
        <v>0</v>
      </c>
      <c r="P59" s="84">
        <v>0</v>
      </c>
      <c r="Q59" s="84">
        <f>SUM(L59+M59-N59+O59-P59)</f>
        <v>0</v>
      </c>
      <c r="R59" s="61"/>
      <c r="S59" s="58"/>
      <c r="T59" s="68"/>
      <c r="U59" s="71"/>
      <c r="V59" s="71"/>
      <c r="W59" s="84">
        <v>0</v>
      </c>
      <c r="X59" s="84">
        <v>0</v>
      </c>
    </row>
    <row r="60" spans="1:24" x14ac:dyDescent="0.3">
      <c r="A60" s="86"/>
      <c r="B60" s="90"/>
      <c r="C60" s="90"/>
      <c r="D60" s="90"/>
      <c r="E60" s="90"/>
      <c r="F60" s="90"/>
      <c r="G60" s="90"/>
      <c r="H60" s="90"/>
      <c r="I60" s="90"/>
      <c r="J60" s="90"/>
      <c r="K60" s="87" t="s">
        <v>286</v>
      </c>
      <c r="L60" s="123">
        <f>SUM(L54:L59)</f>
        <v>1517698</v>
      </c>
      <c r="M60" s="123">
        <f>SUM(M54:M59)</f>
        <v>1128989.74</v>
      </c>
      <c r="N60" s="123">
        <f>SUM(N54:N59)</f>
        <v>1090480.68</v>
      </c>
      <c r="O60" s="123">
        <f>SUM(O54:O59)</f>
        <v>86250.19</v>
      </c>
      <c r="P60" s="123">
        <f>SUM(P54:P59)</f>
        <v>0</v>
      </c>
      <c r="Q60" s="105">
        <f>SUM(Q54:Q58)</f>
        <v>1642457.2500000002</v>
      </c>
      <c r="R60" s="106"/>
      <c r="S60" s="86"/>
      <c r="T60" s="107"/>
      <c r="U60" s="108"/>
      <c r="V60" s="108"/>
      <c r="W60" s="123">
        <f>SUM(W58:W59)</f>
        <v>1517698</v>
      </c>
      <c r="X60" s="123">
        <f>SUM(X58:X59)</f>
        <v>1642457.25</v>
      </c>
    </row>
    <row r="61" spans="1:24" x14ac:dyDescent="0.3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72"/>
      <c r="L61" s="89"/>
      <c r="M61" s="89"/>
      <c r="N61" s="89"/>
      <c r="O61" s="89"/>
      <c r="P61" s="89"/>
      <c r="Q61" s="89"/>
      <c r="R61" s="61"/>
      <c r="S61" s="58"/>
      <c r="T61" s="68"/>
      <c r="U61" s="71"/>
      <c r="V61" s="71"/>
      <c r="W61" s="89"/>
      <c r="X61" s="89"/>
    </row>
    <row r="62" spans="1:24" x14ac:dyDescent="0.3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128" t="s">
        <v>79</v>
      </c>
      <c r="L62" s="110">
        <f>SUM(L50+L52+L60)</f>
        <v>1599775.13</v>
      </c>
      <c r="M62" s="110">
        <f>SUM(M50+M52+M60)</f>
        <v>1617043.15</v>
      </c>
      <c r="N62" s="110">
        <f>SUM(N50+N52+N60)</f>
        <v>1567584</v>
      </c>
      <c r="O62" s="110">
        <f>SUM(O50+O52+O60)</f>
        <v>86250.19</v>
      </c>
      <c r="P62" s="110">
        <f>SUM(P50+P52+P60)</f>
        <v>77102.540000000008</v>
      </c>
      <c r="Q62" s="110">
        <f>SUM(Q50+Q52+Q60)</f>
        <v>1658381.9300000002</v>
      </c>
      <c r="R62" s="61"/>
      <c r="S62" s="58"/>
      <c r="T62" s="68"/>
      <c r="U62" s="71"/>
      <c r="V62" s="71"/>
      <c r="W62" s="110">
        <f>SUM(W50+W52+W60)</f>
        <v>1711737.88</v>
      </c>
      <c r="X62" s="110">
        <f>SUM(X50+X52+X60)</f>
        <v>1839342.01</v>
      </c>
    </row>
    <row r="63" spans="1:24" x14ac:dyDescent="0.3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2"/>
      <c r="L63" s="70"/>
      <c r="M63" s="70"/>
      <c r="N63" s="70"/>
      <c r="O63" s="70"/>
      <c r="P63" s="70"/>
      <c r="Q63" s="70"/>
      <c r="R63" s="61"/>
      <c r="S63" s="58"/>
      <c r="T63" s="68"/>
      <c r="U63" s="71"/>
      <c r="V63" s="71"/>
      <c r="W63" s="70"/>
      <c r="X63" s="70"/>
    </row>
    <row r="64" spans="1:24" x14ac:dyDescent="0.3">
      <c r="A64" s="129"/>
      <c r="B64" s="129"/>
      <c r="C64" s="129"/>
      <c r="D64" s="129"/>
      <c r="E64" s="129"/>
      <c r="F64" s="129"/>
      <c r="G64" s="129"/>
      <c r="H64" s="129"/>
      <c r="I64" s="129"/>
      <c r="J64" s="129"/>
      <c r="K64" s="130" t="s">
        <v>62</v>
      </c>
      <c r="L64" s="70"/>
      <c r="M64" s="70"/>
      <c r="N64" s="70"/>
      <c r="O64" s="70"/>
      <c r="P64" s="70"/>
      <c r="Q64" s="70"/>
      <c r="R64" s="61"/>
      <c r="S64" s="58"/>
      <c r="T64" s="68"/>
      <c r="U64" s="71"/>
      <c r="V64" s="71"/>
      <c r="W64" s="70"/>
      <c r="X64" s="70"/>
    </row>
    <row r="65" spans="1:25" x14ac:dyDescent="0.3">
      <c r="A65" s="129"/>
      <c r="B65" s="129"/>
      <c r="C65" s="129"/>
      <c r="D65" s="129"/>
      <c r="E65" s="129"/>
      <c r="F65" s="129"/>
      <c r="G65" s="129"/>
      <c r="H65" s="129"/>
      <c r="I65" s="129"/>
      <c r="J65" s="129"/>
      <c r="K65" s="130"/>
      <c r="L65" s="70"/>
      <c r="M65" s="70"/>
      <c r="N65" s="70"/>
      <c r="O65" s="70"/>
      <c r="P65" s="70"/>
      <c r="Q65" s="70"/>
      <c r="R65" s="61"/>
      <c r="S65" s="58"/>
      <c r="T65" s="68"/>
      <c r="U65" s="71"/>
      <c r="V65" s="71"/>
      <c r="W65" s="70"/>
      <c r="X65" s="70"/>
    </row>
    <row r="66" spans="1:25" x14ac:dyDescent="0.3">
      <c r="A66" s="58" t="s">
        <v>53</v>
      </c>
      <c r="B66" s="58"/>
      <c r="C66" s="58"/>
      <c r="D66" s="58"/>
      <c r="E66" s="58"/>
      <c r="F66" s="58"/>
      <c r="G66" s="58"/>
      <c r="H66" s="58"/>
      <c r="I66" s="58"/>
      <c r="J66" s="58"/>
      <c r="K66" s="75" t="s">
        <v>80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61"/>
      <c r="S66" s="58"/>
      <c r="T66" s="68"/>
      <c r="U66" s="71"/>
      <c r="V66" s="71"/>
      <c r="W66" s="84">
        <v>0</v>
      </c>
      <c r="X66" s="84">
        <v>0</v>
      </c>
    </row>
    <row r="67" spans="1:25" x14ac:dyDescent="0.3">
      <c r="A67" s="58" t="s">
        <v>54</v>
      </c>
      <c r="B67" s="58"/>
      <c r="C67" s="58"/>
      <c r="D67" s="58"/>
      <c r="E67" s="58"/>
      <c r="F67" s="58"/>
      <c r="G67" s="58"/>
      <c r="H67" s="58"/>
      <c r="I67" s="58"/>
      <c r="J67" s="58"/>
      <c r="K67" s="75" t="s">
        <v>10</v>
      </c>
      <c r="L67" s="84">
        <v>0</v>
      </c>
      <c r="M67" s="84">
        <v>789064.34</v>
      </c>
      <c r="N67" s="84">
        <v>796064.21</v>
      </c>
      <c r="O67" s="84">
        <v>95753.14</v>
      </c>
      <c r="P67" s="84">
        <v>0</v>
      </c>
      <c r="Q67" s="84">
        <f>SUM(L67+M67-N67+O67-P67)</f>
        <v>88753.27</v>
      </c>
      <c r="R67" s="61"/>
      <c r="S67" s="58"/>
      <c r="T67" s="68"/>
      <c r="U67" s="71"/>
      <c r="V67" s="71"/>
      <c r="W67" s="84">
        <v>0</v>
      </c>
      <c r="X67" s="84">
        <v>88753.27</v>
      </c>
    </row>
    <row r="68" spans="1:25" x14ac:dyDescent="0.3">
      <c r="A68" s="86"/>
      <c r="B68" s="90"/>
      <c r="C68" s="90"/>
      <c r="D68" s="90"/>
      <c r="E68" s="90"/>
      <c r="F68" s="90"/>
      <c r="G68" s="90"/>
      <c r="H68" s="90"/>
      <c r="I68" s="90"/>
      <c r="J68" s="90"/>
      <c r="K68" s="131" t="s">
        <v>64</v>
      </c>
      <c r="L68" s="105">
        <f t="shared" ref="L68:Q68" si="13">SUM(L66:L67)</f>
        <v>0</v>
      </c>
      <c r="M68" s="105">
        <f t="shared" si="13"/>
        <v>789064.34</v>
      </c>
      <c r="N68" s="105">
        <f t="shared" si="13"/>
        <v>796064.21</v>
      </c>
      <c r="O68" s="105">
        <f t="shared" si="13"/>
        <v>95753.14</v>
      </c>
      <c r="P68" s="105">
        <f t="shared" si="13"/>
        <v>0</v>
      </c>
      <c r="Q68" s="105">
        <f t="shared" si="13"/>
        <v>88753.27</v>
      </c>
      <c r="R68" s="61"/>
      <c r="S68" s="58"/>
      <c r="T68" s="68"/>
      <c r="U68" s="71"/>
      <c r="V68" s="71"/>
      <c r="W68" s="105">
        <f>SUM(W66:W67)</f>
        <v>0</v>
      </c>
      <c r="X68" s="105">
        <f>SUM(X66:X67)</f>
        <v>88753.27</v>
      </c>
    </row>
    <row r="69" spans="1:25" x14ac:dyDescent="0.3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72"/>
      <c r="L69" s="89"/>
      <c r="M69" s="89"/>
      <c r="N69" s="89"/>
      <c r="O69" s="89"/>
      <c r="P69" s="89"/>
      <c r="Q69" s="89"/>
      <c r="R69" s="61"/>
      <c r="S69" s="58"/>
      <c r="T69" s="68"/>
      <c r="U69" s="71"/>
      <c r="V69" s="71"/>
      <c r="W69" s="89"/>
      <c r="X69" s="89"/>
    </row>
    <row r="70" spans="1:25" x14ac:dyDescent="0.3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28" t="s">
        <v>287</v>
      </c>
      <c r="L70" s="110">
        <f>SUM(L32+L62+L68)</f>
        <v>3842585.6399999997</v>
      </c>
      <c r="M70" s="110">
        <f>SUM(M32+M62+M68)</f>
        <v>2598906.3299999996</v>
      </c>
      <c r="N70" s="110">
        <f>SUM(N32+N62+N68)</f>
        <v>2363648.21</v>
      </c>
      <c r="O70" s="110">
        <f>SUM(O32+O62+O68)</f>
        <v>551358.85</v>
      </c>
      <c r="P70" s="110">
        <f>SUM(P32+P62+P68)</f>
        <v>77102.540000000008</v>
      </c>
      <c r="Q70" s="110">
        <f>SUM(Q32+Q62+Q68)</f>
        <v>4552100.07</v>
      </c>
      <c r="R70" s="110">
        <f>SUM(R32+R62+R68)</f>
        <v>0</v>
      </c>
      <c r="S70" s="110">
        <f>SUM(S32+S62+S68)</f>
        <v>264929.24790000002</v>
      </c>
      <c r="T70" s="110">
        <f>SUM(T32+T62+T68)</f>
        <v>123555.42</v>
      </c>
      <c r="U70" s="110">
        <f>SUM(U32+U62+U68)</f>
        <v>580893.12999999989</v>
      </c>
      <c r="V70" s="110">
        <f>SUM(V32+V62+V68)</f>
        <v>704448.54999999993</v>
      </c>
      <c r="W70" s="110">
        <f>SUM(W32+W62+W68)</f>
        <v>3373655.26</v>
      </c>
      <c r="X70" s="110">
        <f>SUM(X32+X62+X68)</f>
        <v>4028611.6</v>
      </c>
      <c r="Y70" s="1">
        <v>4028611.6</v>
      </c>
    </row>
    <row r="71" spans="1:25" x14ac:dyDescent="0.3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2"/>
      <c r="L71" s="70"/>
      <c r="M71" s="70"/>
      <c r="N71" s="70"/>
      <c r="O71" s="70"/>
      <c r="P71" s="70"/>
      <c r="Q71" s="70"/>
      <c r="R71" s="61"/>
      <c r="S71" s="58"/>
      <c r="T71" s="68"/>
      <c r="U71" s="71"/>
      <c r="V71" s="71"/>
      <c r="W71" s="70"/>
      <c r="X71" s="70"/>
      <c r="Y71" s="245">
        <f>SUM(Y70-X70)</f>
        <v>0</v>
      </c>
    </row>
    <row r="72" spans="1:25" x14ac:dyDescent="0.3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30" t="s">
        <v>66</v>
      </c>
      <c r="L72" s="70"/>
      <c r="M72" s="70"/>
      <c r="N72" s="70"/>
      <c r="O72" s="70"/>
      <c r="P72" s="70"/>
      <c r="Q72" s="70"/>
      <c r="R72" s="61"/>
      <c r="S72" s="58"/>
      <c r="T72" s="68"/>
      <c r="U72" s="71"/>
      <c r="V72" s="71"/>
      <c r="W72" s="70"/>
      <c r="X72" s="70"/>
    </row>
    <row r="73" spans="1:25" x14ac:dyDescent="0.3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2"/>
      <c r="L73" s="70"/>
      <c r="M73" s="70"/>
      <c r="N73" s="70"/>
      <c r="O73" s="70"/>
      <c r="P73" s="70"/>
      <c r="Q73" s="70"/>
      <c r="R73" s="61"/>
      <c r="S73" s="58"/>
      <c r="T73" s="68"/>
      <c r="U73" s="71"/>
      <c r="V73" s="71"/>
      <c r="W73" s="70"/>
      <c r="X73" s="70"/>
    </row>
    <row r="74" spans="1:25" x14ac:dyDescent="0.3">
      <c r="A74" s="68" t="s">
        <v>37</v>
      </c>
      <c r="B74" s="58"/>
      <c r="C74" s="58"/>
      <c r="D74" s="58"/>
      <c r="E74" s="58"/>
      <c r="F74" s="58"/>
      <c r="G74" s="58"/>
      <c r="H74" s="58"/>
      <c r="I74" s="58"/>
      <c r="J74" s="58"/>
      <c r="K74" s="69" t="s">
        <v>81</v>
      </c>
      <c r="L74" s="84">
        <v>115461.25</v>
      </c>
      <c r="M74" s="84">
        <v>98367.73</v>
      </c>
      <c r="N74" s="84">
        <v>192798.84</v>
      </c>
      <c r="O74" s="84">
        <v>0</v>
      </c>
      <c r="P74" s="84">
        <v>2800.42</v>
      </c>
      <c r="Q74" s="84">
        <f>SUM(L74+M74-N74+O74-P74)</f>
        <v>18229.719999999987</v>
      </c>
      <c r="R74" s="61"/>
      <c r="S74" s="58"/>
      <c r="T74" s="68"/>
      <c r="U74" s="71"/>
      <c r="V74" s="71"/>
      <c r="W74" s="84">
        <v>115461.25</v>
      </c>
      <c r="X74" s="84">
        <v>18229.72</v>
      </c>
    </row>
    <row r="75" spans="1:25" x14ac:dyDescent="0.3">
      <c r="A75" s="68" t="s">
        <v>67</v>
      </c>
      <c r="B75" s="58"/>
      <c r="C75" s="58"/>
      <c r="D75" s="58"/>
      <c r="E75" s="58"/>
      <c r="F75" s="58"/>
      <c r="G75" s="58"/>
      <c r="H75" s="58"/>
      <c r="I75" s="58"/>
      <c r="J75" s="58"/>
      <c r="K75" s="69" t="s">
        <v>68</v>
      </c>
      <c r="L75" s="84">
        <v>0</v>
      </c>
      <c r="M75" s="84">
        <v>0</v>
      </c>
      <c r="N75" s="84">
        <v>0</v>
      </c>
      <c r="O75" s="84">
        <v>0</v>
      </c>
      <c r="P75" s="84">
        <v>0</v>
      </c>
      <c r="Q75" s="84">
        <v>0</v>
      </c>
      <c r="R75" s="61"/>
      <c r="S75" s="58"/>
      <c r="T75" s="68"/>
      <c r="U75" s="71"/>
      <c r="V75" s="71"/>
      <c r="W75" s="84">
        <v>0</v>
      </c>
      <c r="X75" s="84">
        <v>0</v>
      </c>
    </row>
    <row r="76" spans="1:25" x14ac:dyDescent="0.3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72"/>
      <c r="L76" s="84"/>
      <c r="M76" s="84"/>
      <c r="N76" s="84"/>
      <c r="O76" s="84"/>
      <c r="P76" s="84"/>
      <c r="Q76" s="84"/>
      <c r="R76" s="61"/>
      <c r="S76" s="58"/>
      <c r="T76" s="68"/>
      <c r="U76" s="71"/>
      <c r="V76" s="71"/>
      <c r="W76" s="84"/>
      <c r="X76" s="84"/>
    </row>
    <row r="77" spans="1:25" x14ac:dyDescent="0.3">
      <c r="A77" s="58"/>
      <c r="B77" s="74"/>
      <c r="C77" s="74"/>
      <c r="D77" s="74"/>
      <c r="E77" s="74"/>
      <c r="F77" s="74"/>
      <c r="G77" s="74"/>
      <c r="H77" s="74"/>
      <c r="I77" s="74"/>
      <c r="J77" s="74"/>
      <c r="K77" s="59" t="s">
        <v>69</v>
      </c>
      <c r="L77" s="113">
        <f>SUM(L74:L75)</f>
        <v>115461.25</v>
      </c>
      <c r="M77" s="113">
        <f>SUM(M74:M75)</f>
        <v>98367.73</v>
      </c>
      <c r="N77" s="113">
        <f>SUM(N74:N75)</f>
        <v>192798.84</v>
      </c>
      <c r="O77" s="113">
        <f>SUM(O74:O75)</f>
        <v>0</v>
      </c>
      <c r="P77" s="113">
        <f>SUM(P74:P75)</f>
        <v>2800.42</v>
      </c>
      <c r="Q77" s="113">
        <f>L77+M77-N77+O77-P77</f>
        <v>18229.719999999987</v>
      </c>
      <c r="R77" s="61"/>
      <c r="S77" s="58"/>
      <c r="T77" s="68"/>
      <c r="U77" s="71"/>
      <c r="V77" s="71"/>
      <c r="W77" s="113">
        <f>SUM(W74:W76)</f>
        <v>115461.25</v>
      </c>
      <c r="X77" s="113">
        <f>SUM(X74:X76)</f>
        <v>18229.72</v>
      </c>
    </row>
  </sheetData>
  <mergeCells count="3">
    <mergeCell ref="A1:X1"/>
    <mergeCell ref="M2:N2"/>
    <mergeCell ref="O2:P2"/>
  </mergeCells>
  <printOptions horizontalCentered="1"/>
  <pageMargins left="0.59055118110236227" right="0" top="0.78740157480314965" bottom="0" header="0.39370078740157483" footer="0"/>
  <pageSetup paperSize="9" scale="74" orientation="landscape" r:id="rId1"/>
  <headerFooter alignWithMargins="0">
    <oddHeader>&amp;C&amp;"Bookman Old Style,Grassetto"&amp;14STATO PATRIMONIALE ATTIVO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Entrata</vt:lpstr>
      <vt:lpstr>Uscita</vt:lpstr>
      <vt:lpstr>Conto Economico  </vt:lpstr>
      <vt:lpstr>Conto del patrimonio (Passivo)</vt:lpstr>
      <vt:lpstr>Conto del patrimonio (Attivo)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Mario</cp:lastModifiedBy>
  <cp:lastPrinted>2016-05-03T07:41:15Z</cp:lastPrinted>
  <dcterms:created xsi:type="dcterms:W3CDTF">1998-08-11T09:32:40Z</dcterms:created>
  <dcterms:modified xsi:type="dcterms:W3CDTF">2017-04-04T04:35:21Z</dcterms:modified>
</cp:coreProperties>
</file>